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3"/>
  </bookViews>
  <sheets>
    <sheet name="Лист1" sheetId="1" r:id="rId1"/>
    <sheet name="Листы2-4" sheetId="2" r:id="rId2"/>
    <sheet name="Листы5-6" sheetId="3" r:id="rId3"/>
    <sheet name="Лист7" sheetId="4" r:id="rId4"/>
    <sheet name="Лист6" sheetId="5" r:id="rId5"/>
    <sheet name="Лист8" sheetId="6" r:id="rId6"/>
    <sheet name="Лист9" sheetId="7" r:id="rId7"/>
  </sheets>
  <definedNames>
    <definedName name="_xlnm.Print_Titles" localSheetId="1">'Листы2-4'!$32:$32</definedName>
    <definedName name="_xlnm.Print_Titles" localSheetId="2">'Листы5-6'!$26:$26</definedName>
  </definedNames>
  <calcPr fullCalcOnLoad="1"/>
</workbook>
</file>

<file path=xl/sharedStrings.xml><?xml version="1.0" encoding="utf-8"?>
<sst xmlns="http://schemas.openxmlformats.org/spreadsheetml/2006/main" count="555" uniqueCount="465">
  <si>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</si>
  <si>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</si>
  <si>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</si>
  <si>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</si>
  <si>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</si>
  <si>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</si>
  <si>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</si>
  <si>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РАБОТЕ ЖИЛИЩНО-КОММУНАЛЬНЫХ ОРГАНИЗАЦИЙ</t>
  </si>
  <si>
    <t>В УСЛОВИЯХ РЕФОРМЫ</t>
  </si>
  <si>
    <t>за январь—</t>
  </si>
  <si>
    <t>20</t>
  </si>
  <si>
    <t>15</t>
  </si>
  <si>
    <t>г.</t>
  </si>
  <si>
    <t>(нарастающим итогом)</t>
  </si>
  <si>
    <t>Предоставляют:</t>
  </si>
  <si>
    <t>Сроки предоставления</t>
  </si>
  <si>
    <t>Форма № 22-ЖКХ (сводная)</t>
  </si>
  <si>
    <t>органы местного самоуправления, юридические лица независимо от формы собственности</t>
  </si>
  <si>
    <t>на 30 день</t>
  </si>
  <si>
    <t>и организационно-правовой формы, оказывающие жилищно-коммунальные услуги</t>
  </si>
  <si>
    <t>после отчетного периода</t>
  </si>
  <si>
    <t>Приказ Росстата:</t>
  </si>
  <si>
    <t>(включая управляющие организации, ЖК, ЖСК, ТСЖ и др.), а также осуществляющие</t>
  </si>
  <si>
    <t>Об утверждении формы</t>
  </si>
  <si>
    <t>начисление жилищно-коммунальных платежей (расчетные центры и т. п.):</t>
  </si>
  <si>
    <t>от 19.09.2014 № 572</t>
  </si>
  <si>
    <t>—</t>
  </si>
  <si>
    <t>территориальному органу Росстата в субъекте Российской Федерации</t>
  </si>
  <si>
    <t>О внесении изменений (при наличии)</t>
  </si>
  <si>
    <t>по установленному им адресу</t>
  </si>
  <si>
    <t>от</t>
  </si>
  <si>
    <t>№</t>
  </si>
  <si>
    <t>Квартальная</t>
  </si>
  <si>
    <t>Наименование отчитывающейся организации</t>
  </si>
  <si>
    <t>МУП  «ТЕПЛОВЫЕ СЕТИ» г.Городец</t>
  </si>
  <si>
    <t>Почтовый адрес</t>
  </si>
  <si>
    <t>г.Городец, Нижегородской обл. ул.М.Горького д.68</t>
  </si>
  <si>
    <t>Код формы</t>
  </si>
  <si>
    <t>Код</t>
  </si>
  <si>
    <t>по ОКУД</t>
  </si>
  <si>
    <t>отчитывающейся организации</t>
  </si>
  <si>
    <t>по ОКПО</t>
  </si>
  <si>
    <t>0609203</t>
  </si>
  <si>
    <t>43033168</t>
  </si>
  <si>
    <t>Раздел 1. Объем коммунальных услуг в натуральном выражении</t>
  </si>
  <si>
    <t>Коды по ОКЕИ: кубический метр — 113; гигакалория — 233; киловатт-час — 245; килограмм — 166</t>
  </si>
  <si>
    <t>Отпущено</t>
  </si>
  <si>
    <t>Пропущено</t>
  </si>
  <si>
    <t>Отпущено теплоэнергии,</t>
  </si>
  <si>
    <t>Отпущено газа</t>
  </si>
  <si>
    <t>Утилизирова-</t>
  </si>
  <si>
    <t>строки</t>
  </si>
  <si>
    <t>холодной</t>
  </si>
  <si>
    <t>горячей</t>
  </si>
  <si>
    <t>сточных вод,</t>
  </si>
  <si>
    <t>Гкал</t>
  </si>
  <si>
    <t>электроэнер-</t>
  </si>
  <si>
    <t>но (захороне-</t>
  </si>
  <si>
    <r>
      <t>воды,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</si>
  <si>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</si>
  <si>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t>на отоп-</t>
  </si>
  <si>
    <t>на горячее во-</t>
  </si>
  <si>
    <t>гии, кВт/час</t>
  </si>
  <si>
    <t>сетевого,</t>
  </si>
  <si>
    <t>сжиженного,</t>
  </si>
  <si>
    <t>но) твердых</t>
  </si>
  <si>
    <t>ление*</t>
  </si>
  <si>
    <t>доснабжение</t>
  </si>
  <si>
    <t>кг</t>
  </si>
  <si>
    <t>бытовых</t>
  </si>
  <si>
    <r>
      <t>отходов, м</t>
    </r>
    <r>
      <rPr>
        <vertAlign val="superscript"/>
        <sz val="10"/>
        <rFont val="Times New Roman"/>
        <family val="1"/>
      </rPr>
      <t>3</t>
    </r>
  </si>
  <si>
    <t>Всего</t>
  </si>
  <si>
    <t>01</t>
  </si>
  <si>
    <t>в том числе:</t>
  </si>
  <si>
    <t>02</t>
  </si>
  <si>
    <t>населению</t>
  </si>
  <si>
    <t>бюджетофинансируемым</t>
  </si>
  <si>
    <t>03</t>
  </si>
  <si>
    <t>организациям</t>
  </si>
  <si>
    <t>из них:</t>
  </si>
  <si>
    <t>04</t>
  </si>
  <si>
    <t>Х</t>
  </si>
  <si>
    <t>медицинским</t>
  </si>
  <si>
    <t>образовательным</t>
  </si>
  <si>
    <t>05</t>
  </si>
  <si>
    <t>* Кроме того, поставка твердого топлива (06)</t>
  </si>
  <si>
    <t>т усл. топлива.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</si>
  <si>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</si>
  <si>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</si>
  <si>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t>Код по ОКЕИ: тысяча рублей — 384</t>
  </si>
  <si>
    <t>Организации, оказывающие жилищно-коммунальные услуги:</t>
  </si>
  <si>
    <t>жилищные</t>
  </si>
  <si>
    <t>водопроводно-канализаци-</t>
  </si>
  <si>
    <t>тепло-</t>
  </si>
  <si>
    <t>электро-</t>
  </si>
  <si>
    <t>газоснабжения</t>
  </si>
  <si>
    <r>
      <t>по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утилизации</t>
    </r>
  </si>
  <si>
    <t>прочие</t>
  </si>
  <si>
    <t>онного хозяйства</t>
  </si>
  <si>
    <t>снабжения</t>
  </si>
  <si>
    <t>сетевым</t>
  </si>
  <si>
    <t>сжиженным</t>
  </si>
  <si>
    <t>(захоронению)</t>
  </si>
  <si>
    <t>водо-</t>
  </si>
  <si>
    <t>газом</t>
  </si>
  <si>
    <t>твердых</t>
  </si>
  <si>
    <t>снабжение</t>
  </si>
  <si>
    <t>отведение</t>
  </si>
  <si>
    <t>отходов</t>
  </si>
  <si>
    <t>ДОХОДЫ И РАСХОДЫ</t>
  </si>
  <si>
    <t>Общая сумма доходов от реализации</t>
  </si>
  <si>
    <t>07</t>
  </si>
  <si>
    <t>услуг с учетом финансирования</t>
  </si>
  <si>
    <t>из бюджетов всех уровней</t>
  </si>
  <si>
    <t>в том числе по основному виду</t>
  </si>
  <si>
    <t>08</t>
  </si>
  <si>
    <t>деятельности</t>
  </si>
  <si>
    <t>09</t>
  </si>
  <si>
    <t>от населения</t>
  </si>
  <si>
    <t>от бюджетофинансируемых</t>
  </si>
  <si>
    <t>10</t>
  </si>
  <si>
    <t>организаций</t>
  </si>
  <si>
    <t>Общая сумма расходов по реализации</t>
  </si>
  <si>
    <t>11</t>
  </si>
  <si>
    <t>услуг — всего</t>
  </si>
  <si>
    <t>из них по основному виду</t>
  </si>
  <si>
    <t>12</t>
  </si>
  <si>
    <t>13</t>
  </si>
  <si>
    <t xml:space="preserve">эксплуатационные расходы </t>
  </si>
  <si>
    <t>(материалы, топливо, электроэнергия,</t>
  </si>
  <si>
    <t>покупная вода, газ, теплоэнергия,</t>
  </si>
  <si>
    <t>сточные воды, принятые от других</t>
  </si>
  <si>
    <t xml:space="preserve">коммуникаций, затраты на оплату </t>
  </si>
  <si>
    <t>труда, включая единый социальный</t>
  </si>
  <si>
    <t>налог, прочие затраты)</t>
  </si>
  <si>
    <t>из них на: топливо</t>
  </si>
  <si>
    <t>14</t>
  </si>
  <si>
    <t>воду</t>
  </si>
  <si>
    <t>электроэнергию</t>
  </si>
  <si>
    <t>61</t>
  </si>
  <si>
    <t>приобретаемые со стороны</t>
  </si>
  <si>
    <t>17</t>
  </si>
  <si>
    <t>электроэнергию, теплоэнер-</t>
  </si>
  <si>
    <t>гию, воду, газ и сточные</t>
  </si>
  <si>
    <t>воды, принятые от других</t>
  </si>
  <si>
    <t>коммуникаций</t>
  </si>
  <si>
    <t>затраты на оплату труда</t>
  </si>
  <si>
    <t>18</t>
  </si>
  <si>
    <t>(включая единый</t>
  </si>
  <si>
    <t>социальный налог)</t>
  </si>
  <si>
    <t>инвестиционные расходы</t>
  </si>
  <si>
    <t>19</t>
  </si>
  <si>
    <t>амортизация</t>
  </si>
  <si>
    <t>арендная плата</t>
  </si>
  <si>
    <t>21</t>
  </si>
  <si>
    <t>ремонтный фонд или затраты на ре-</t>
  </si>
  <si>
    <t>22</t>
  </si>
  <si>
    <t>монт и техническое обслуживание</t>
  </si>
  <si>
    <t>ОБЪЕМЫ И НАПРАВЛЕНИЯ ИСПОЛЬЗОВАНИЯ ФИНАНСОВЫХ СРЕДСТВ</t>
  </si>
  <si>
    <t>Фактические объемы финансирования</t>
  </si>
  <si>
    <t>23</t>
  </si>
  <si>
    <t>из бюджетов всех уровней — всего</t>
  </si>
  <si>
    <t>в том числе на:</t>
  </si>
  <si>
    <t>24</t>
  </si>
  <si>
    <t>компенсацию разницы между</t>
  </si>
  <si>
    <t>экономически обоснованными</t>
  </si>
  <si>
    <t>тарифами и действующими</t>
  </si>
  <si>
    <t>тарифами для населения</t>
  </si>
  <si>
    <t>компенсацию затрат из федерального</t>
  </si>
  <si>
    <t>25</t>
  </si>
  <si>
    <t>бюджета на содержание объектов</t>
  </si>
  <si>
    <t>жилищно-коммунального хозяйства,</t>
  </si>
  <si>
    <t>принятых в муниципальную</t>
  </si>
  <si>
    <t>собственность</t>
  </si>
  <si>
    <t>замену изношенных основных фондов</t>
  </si>
  <si>
    <t>26</t>
  </si>
  <si>
    <t>(в том числе — сетей), развитие</t>
  </si>
  <si>
    <t>и модернизацию объектов ЖКХ</t>
  </si>
  <si>
    <t>ДЕБИТОРСКАЯ И КРЕДИТОРСКАЯ ЗАДОЛЖЕННОСТЬ</t>
  </si>
  <si>
    <t>Дебиторская задолженность, всего</t>
  </si>
  <si>
    <t>27</t>
  </si>
  <si>
    <t>28</t>
  </si>
  <si>
    <t>бюджетов всех уровней</t>
  </si>
  <si>
    <t>бюджетофинансируемых организа-</t>
  </si>
  <si>
    <t>29</t>
  </si>
  <si>
    <t>ций за предоставленные им</t>
  </si>
  <si>
    <t>жилищно-коммунальные услуги</t>
  </si>
  <si>
    <t>из них организаций,</t>
  </si>
  <si>
    <t>30</t>
  </si>
  <si>
    <t>финансируемых из федерального</t>
  </si>
  <si>
    <t>бюджета</t>
  </si>
  <si>
    <t>населения по оплате жилищно-</t>
  </si>
  <si>
    <t>31</t>
  </si>
  <si>
    <t>коммунальных услуг</t>
  </si>
  <si>
    <t>из нее безнадежная</t>
  </si>
  <si>
    <t>32</t>
  </si>
  <si>
    <t>Кредиторская задолженность, всего</t>
  </si>
  <si>
    <t>33</t>
  </si>
  <si>
    <t>34</t>
  </si>
  <si>
    <t>по платежам в бюджет</t>
  </si>
  <si>
    <t>из них в федеральный бюджет</t>
  </si>
  <si>
    <t>35</t>
  </si>
  <si>
    <t>за поставку топливно-энергетичес-</t>
  </si>
  <si>
    <t>36</t>
  </si>
  <si>
    <t>ких ресурсов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</si>
  <si>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год):</t>
    </r>
  </si>
  <si>
    <t>По организациям, оказывающим услуги:</t>
  </si>
  <si>
    <t>водоснабжения</t>
  </si>
  <si>
    <t>теплоснабжения</t>
  </si>
  <si>
    <t>электроснабжения</t>
  </si>
  <si>
    <t>и водоотведения</t>
  </si>
  <si>
    <t>1</t>
  </si>
  <si>
    <t>2</t>
  </si>
  <si>
    <t>3</t>
  </si>
  <si>
    <t>4</t>
  </si>
  <si>
    <t>5</t>
  </si>
  <si>
    <t>6</t>
  </si>
  <si>
    <t>7</t>
  </si>
  <si>
    <t>8</t>
  </si>
  <si>
    <t>Численность работающих на конец</t>
  </si>
  <si>
    <t>37</t>
  </si>
  <si>
    <t>года — всего, чел.</t>
  </si>
  <si>
    <t>Стоимость основных фондов</t>
  </si>
  <si>
    <t>38</t>
  </si>
  <si>
    <t>на конец года, тыс. руб.</t>
  </si>
  <si>
    <t>Раздел 3. Оплата населением жилищно-коммунальных услуг</t>
  </si>
  <si>
    <t>Коды по ОКЕИ: тысяча рублей — 384; человек — 792; квадратный метр — 055</t>
  </si>
  <si>
    <t>Виды услуг</t>
  </si>
  <si>
    <t>Начислено</t>
  </si>
  <si>
    <t>Фактически</t>
  </si>
  <si>
    <t>Из стр. 23 фактические объемы</t>
  </si>
  <si>
    <t>Стоимость пре-</t>
  </si>
  <si>
    <t>Возмещение населением затрат</t>
  </si>
  <si>
    <t>Обслу-</t>
  </si>
  <si>
    <t>Число</t>
  </si>
  <si>
    <t>(предъявлено)</t>
  </si>
  <si>
    <t>оплачено,</t>
  </si>
  <si>
    <t>финансирования из бюджетов</t>
  </si>
  <si>
    <t>доставленных</t>
  </si>
  <si>
    <t>за предоставление услуг,</t>
  </si>
  <si>
    <t>живаемый</t>
  </si>
  <si>
    <t>проживающих</t>
  </si>
  <si>
    <t>жилищно-</t>
  </si>
  <si>
    <t>тыс. руб.</t>
  </si>
  <si>
    <t>всех уровней на предоставление</t>
  </si>
  <si>
    <t>жилищный</t>
  </si>
  <si>
    <t>в обслу-</t>
  </si>
  <si>
    <t>комму-</t>
  </si>
  <si>
    <t>отдельным категориям</t>
  </si>
  <si>
    <t>услуг, рассчи-</t>
  </si>
  <si>
    <r>
      <t>фонд, м</t>
    </r>
    <r>
      <rPr>
        <vertAlign val="superscript"/>
        <sz val="10"/>
        <rFont val="Times New Roman"/>
        <family val="1"/>
      </rPr>
      <t>2</t>
    </r>
  </si>
  <si>
    <t>живаемом</t>
  </si>
  <si>
    <t>нальных</t>
  </si>
  <si>
    <t>граждан, тыс. руб.</t>
  </si>
  <si>
    <t>танная по эко-</t>
  </si>
  <si>
    <t>жилищном</t>
  </si>
  <si>
    <t>платежей</t>
  </si>
  <si>
    <t>социальной</t>
  </si>
  <si>
    <t>субсидий</t>
  </si>
  <si>
    <t>номически</t>
  </si>
  <si>
    <t>по установ-</t>
  </si>
  <si>
    <t>фактическое</t>
  </si>
  <si>
    <t>фонде,</t>
  </si>
  <si>
    <t>населению,</t>
  </si>
  <si>
    <t>поддержки</t>
  </si>
  <si>
    <t>по оплате</t>
  </si>
  <si>
    <t>обоснованным</t>
  </si>
  <si>
    <t>ленным</t>
  </si>
  <si>
    <t>гр. 4+гр. 5+гр. 6</t>
  </si>
  <si>
    <t>которым</t>
  </si>
  <si>
    <t>по оплате жи-</t>
  </si>
  <si>
    <t>тарифам,</t>
  </si>
  <si>
    <t>для населения</t>
  </si>
  <si>
    <t>оказываются</t>
  </si>
  <si>
    <t>лищно-комму-</t>
  </si>
  <si>
    <t>коммунальных</t>
  </si>
  <si>
    <t>тарифам</t>
  </si>
  <si>
    <t>ЖКУ, чел.</t>
  </si>
  <si>
    <t>нальных услуг</t>
  </si>
  <si>
    <t>услуг</t>
  </si>
  <si>
    <t>Жилищные услуги</t>
  </si>
  <si>
    <t>39</t>
  </si>
  <si>
    <t>(сумма строк 40, 41)</t>
  </si>
  <si>
    <t>40</t>
  </si>
  <si>
    <t>плата за пользование жилым</t>
  </si>
  <si>
    <t>помещением (плата за найм)</t>
  </si>
  <si>
    <t>содержание и ремонт жилого</t>
  </si>
  <si>
    <t>41</t>
  </si>
  <si>
    <t>помещения</t>
  </si>
  <si>
    <t>42</t>
  </si>
  <si>
    <t>в жилых домах со всеми вида-</t>
  </si>
  <si>
    <t>ми благоустройства, включая</t>
  </si>
  <si>
    <t>лифты и мусоропроводы</t>
  </si>
  <si>
    <t xml:space="preserve">в жилых домах со всеми </t>
  </si>
  <si>
    <t>43</t>
  </si>
  <si>
    <t xml:space="preserve">видами благоустройства, </t>
  </si>
  <si>
    <t>кроме лифтов</t>
  </si>
  <si>
    <t>и мусоропроводов</t>
  </si>
  <si>
    <t>вывоз твердых бытовых</t>
  </si>
  <si>
    <t>44</t>
  </si>
  <si>
    <t>капитальный ремонт</t>
  </si>
  <si>
    <t>45</t>
  </si>
  <si>
    <t>Коммунальные услуги</t>
  </si>
  <si>
    <t>46</t>
  </si>
  <si>
    <t>(сумма строк 47—51, 54, 55, 57,</t>
  </si>
  <si>
    <t>58)</t>
  </si>
  <si>
    <t>водоснабжение</t>
  </si>
  <si>
    <t>47</t>
  </si>
  <si>
    <t>водоотведение</t>
  </si>
  <si>
    <t>48</t>
  </si>
  <si>
    <t>горячее водоснабжение</t>
  </si>
  <si>
    <t>49</t>
  </si>
  <si>
    <t>отопление</t>
  </si>
  <si>
    <t>50</t>
  </si>
  <si>
    <t>электроснабжение</t>
  </si>
  <si>
    <t>51</t>
  </si>
  <si>
    <t>52</t>
  </si>
  <si>
    <t>в домах с газовыми плитами</t>
  </si>
  <si>
    <t>в домах с электроплитами</t>
  </si>
  <si>
    <t>53</t>
  </si>
  <si>
    <t>газоснабжение сетевым газом</t>
  </si>
  <si>
    <t>54</t>
  </si>
  <si>
    <t>газоснабжение сжиженным</t>
  </si>
  <si>
    <t>55</t>
  </si>
  <si>
    <t>поставка бытового газа</t>
  </si>
  <si>
    <t>56</t>
  </si>
  <si>
    <t>в баллонах</t>
  </si>
  <si>
    <t>поставка твердого топлива</t>
  </si>
  <si>
    <t>57</t>
  </si>
  <si>
    <t>при наличии печного</t>
  </si>
  <si>
    <t>отопления</t>
  </si>
  <si>
    <t>уголь</t>
  </si>
  <si>
    <t>дрова</t>
  </si>
  <si>
    <t>58</t>
  </si>
  <si>
    <t>Итого жилищно-</t>
  </si>
  <si>
    <t>59</t>
  </si>
  <si>
    <t>коммунальные услуги</t>
  </si>
  <si>
    <t>(сумма строк 39 и 46)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</si>
  <si>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(60)</t>
    </r>
  </si>
  <si>
    <r>
      <t>м</t>
    </r>
    <r>
      <rPr>
        <vertAlign val="superscript"/>
        <sz val="10"/>
        <rFont val="Times New Roman"/>
        <family val="1"/>
      </rPr>
      <t>2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</si>
  <si>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год):</t>
    </r>
  </si>
  <si>
    <t>Энергетический ресурс</t>
  </si>
  <si>
    <t>Отпущено энергети-</t>
  </si>
  <si>
    <t>Общая площадь</t>
  </si>
  <si>
    <t>Число проживающих</t>
  </si>
  <si>
    <t>ческого ресурса</t>
  </si>
  <si>
    <t>жилых помещений</t>
  </si>
  <si>
    <t>помещений общего</t>
  </si>
  <si>
    <t>многоквартирных</t>
  </si>
  <si>
    <t>в многоквартирных</t>
  </si>
  <si>
    <t>населению, прожи-</t>
  </si>
  <si>
    <t>на общедомовые</t>
  </si>
  <si>
    <t>пользования в много-</t>
  </si>
  <si>
    <r>
      <t>жилых домов, м</t>
    </r>
    <r>
      <rPr>
        <vertAlign val="superscript"/>
        <sz val="10"/>
        <rFont val="Times New Roman"/>
        <family val="1"/>
      </rPr>
      <t>2</t>
    </r>
  </si>
  <si>
    <t>жилых домах, кото-</t>
  </si>
  <si>
    <t>вающему в много-</t>
  </si>
  <si>
    <t>нужды многоквар-</t>
  </si>
  <si>
    <r>
      <t>жилых домах, м</t>
    </r>
    <r>
      <rPr>
        <vertAlign val="superscript"/>
        <sz val="10"/>
        <rFont val="Times New Roman"/>
        <family val="1"/>
      </rPr>
      <t>2</t>
    </r>
  </si>
  <si>
    <t>квартирных жилых</t>
  </si>
  <si>
    <t>рым отпущен энер-</t>
  </si>
  <si>
    <t>квартирных</t>
  </si>
  <si>
    <t>тирных жилых домов</t>
  </si>
  <si>
    <r>
      <t>домах, м</t>
    </r>
    <r>
      <rPr>
        <vertAlign val="superscript"/>
        <sz val="10"/>
        <rFont val="Times New Roman"/>
        <family val="1"/>
      </rPr>
      <t>2</t>
    </r>
  </si>
  <si>
    <t>гетический ресурс,</t>
  </si>
  <si>
    <t>жилых домах</t>
  </si>
  <si>
    <t>чел.</t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</si>
  <si>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</si>
  <si>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</si>
  <si>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</si>
  <si>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</si>
  <si>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</si>
  <si>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</si>
  <si>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</si>
  <si>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</si>
  <si>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</si>
  <si>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</si>
  <si>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</si>
  <si>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гл.экономист</t>
  </si>
  <si>
    <t>Л.В.Кучина</t>
  </si>
  <si>
    <t>(должность)</t>
  </si>
  <si>
    <t>(Ф. И. О.)</t>
  </si>
  <si>
    <t>(подпись)</t>
  </si>
  <si>
    <t>9-33-25</t>
  </si>
  <si>
    <t>E-mail:</t>
  </si>
  <si>
    <t>«</t>
  </si>
  <si>
    <t>»</t>
  </si>
  <si>
    <t>год</t>
  </si>
  <si>
    <t>(номер контактного телефона)</t>
  </si>
  <si>
    <t>(дата составления документа)</t>
  </si>
  <si>
    <t>т.руб.</t>
  </si>
  <si>
    <t>в т.ч. Населен.</t>
  </si>
  <si>
    <t>дебиторская.,всего</t>
  </si>
  <si>
    <t>в т.ч.бюджетов всех уровней</t>
  </si>
  <si>
    <t>из них федер.</t>
  </si>
  <si>
    <t>Кредиторская.,всего</t>
  </si>
  <si>
    <t>в т.ч.бюдж.</t>
  </si>
  <si>
    <t>Теплоснабж.</t>
  </si>
  <si>
    <t>Водоснабж</t>
  </si>
  <si>
    <t>Водоотведен.</t>
  </si>
  <si>
    <t>Прочие</t>
  </si>
  <si>
    <t>ВСЕГО</t>
  </si>
  <si>
    <t>Население</t>
  </si>
  <si>
    <t>вода</t>
  </si>
  <si>
    <t>гор.вода</t>
  </si>
  <si>
    <t>итого</t>
  </si>
  <si>
    <t>Виды коммунальных услуг</t>
  </si>
  <si>
    <t>Площадь обслуж. ж/ф,м2</t>
  </si>
  <si>
    <t>Количество проживающих,чел.</t>
  </si>
  <si>
    <t>МКД</t>
  </si>
  <si>
    <t>частный</t>
  </si>
  <si>
    <t>тсж, жск</t>
  </si>
  <si>
    <t>тсж,жск</t>
  </si>
  <si>
    <t>Отопление</t>
  </si>
  <si>
    <t>ГВС</t>
  </si>
  <si>
    <t>Водоснабж.</t>
  </si>
  <si>
    <t>Водоотвед.</t>
  </si>
  <si>
    <t>Внереализационные доходы и расходы  за 1 квартал 2015г.</t>
  </si>
  <si>
    <t>тыс.руб.</t>
  </si>
  <si>
    <t xml:space="preserve">   №    п/п</t>
  </si>
  <si>
    <t>Наименование</t>
  </si>
  <si>
    <t>Доходы</t>
  </si>
  <si>
    <t>Расходы</t>
  </si>
  <si>
    <t>Административные штрафы</t>
  </si>
  <si>
    <t>Возмещение расходов по оформлению документов в суд</t>
  </si>
  <si>
    <t>Возмещение материального вреда по исполнительным листам</t>
  </si>
  <si>
    <t>Возмещение расходов электроэнергии</t>
  </si>
  <si>
    <t>Возмещение расходов в процессе строительства газопровода</t>
  </si>
  <si>
    <t>Возмещение убытков бани</t>
  </si>
  <si>
    <t>Доходы прошлых лет</t>
  </si>
  <si>
    <t>Дополнительный отпуск из прибыли предприятия</t>
  </si>
  <si>
    <t>Госпошлина за выписку из ЕГРЮЛ</t>
  </si>
  <si>
    <t>Госпошлина за оформление автотранспорта</t>
  </si>
  <si>
    <t>Госпошлина по делам арбитражных судов</t>
  </si>
  <si>
    <t>Единовременное поощрение</t>
  </si>
  <si>
    <t>Компенсационные выплаты уволенным по сокращению штата</t>
  </si>
  <si>
    <t>Материальная помощь</t>
  </si>
  <si>
    <t>Материальная помощь на похороны</t>
  </si>
  <si>
    <t>Налог на имущество</t>
  </si>
  <si>
    <t>Оформление и регистрация права собственности</t>
  </si>
  <si>
    <t>Оформление конкурсной документации</t>
  </si>
  <si>
    <t>Плата за загрязнение окружающей среды</t>
  </si>
  <si>
    <t>Продажа материалов</t>
  </si>
  <si>
    <t>Списание дебиторской (кредиторской) задолженности</t>
  </si>
  <si>
    <t>Продажа основных средств</t>
  </si>
  <si>
    <t>Проценты по кредитному договору</t>
  </si>
  <si>
    <t>Размещение  объявлений</t>
  </si>
  <si>
    <t>Расходы на питание</t>
  </si>
  <si>
    <t>Расходы на услуги банков</t>
  </si>
  <si>
    <t>Расходы на услуги почты</t>
  </si>
  <si>
    <t>Расходы по договору Содружества</t>
  </si>
  <si>
    <t>Расходы по кредитным договорам</t>
  </si>
  <si>
    <t>Расходы прошлых лет</t>
  </si>
  <si>
    <t>Расходы,связанные с проведением новогоднего вечера</t>
  </si>
  <si>
    <t>Списание основных средств</t>
  </si>
  <si>
    <t>Услуги по захоронению</t>
  </si>
  <si>
    <t>ИТОГО</t>
  </si>
  <si>
    <t xml:space="preserve">Главный  экономист                              </t>
  </si>
  <si>
    <t>16</t>
  </si>
  <si>
    <t>Сумма доходов с ндс</t>
  </si>
  <si>
    <t>М.В.Конюхов</t>
  </si>
  <si>
    <t>Декабрь</t>
  </si>
  <si>
    <t>Задолженность на 01.01.2017г.</t>
  </si>
  <si>
    <t>Справка по количеству проживающих и площадей обслуживаемого ж/ф по видам коммунальных услуг  на 01.01.2017г.</t>
  </si>
  <si>
    <t>Дебиторская и кредиторская задолженность МУП «Тепловые сети» на 01.01.2017г.</t>
  </si>
  <si>
    <t>января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</si>
</sst>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2"/>
    </font>
    <font>
      <sz val="2"/>
      <name val="Times New Roman"/>
      <family val="1"/>
    </font>
    <font>
      <sz val="2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23" xfId="0" applyNumberFormat="1" applyBorder="1" applyAlignment="1">
      <alignment/>
    </xf>
    <xf numFmtId="0" fontId="10" fillId="0" borderId="22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164" fontId="0" fillId="0" borderId="23" xfId="0" applyNumberFormat="1" applyBorder="1" applyAlignment="1">
      <alignment horizontal="right" vertical="center"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0" fillId="0" borderId="22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29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0" xfId="0" applyNumberFormat="1" applyFont="1" applyBorder="1" applyAlignment="1">
      <alignment/>
    </xf>
    <xf numFmtId="0" fontId="10" fillId="0" borderId="30" xfId="0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49" fontId="2" fillId="0" borderId="31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8" fillId="0" borderId="29" xfId="0" applyNumberFormat="1" applyFont="1" applyBorder="1" applyAlignment="1">
      <alignment horizontal="left"/>
    </xf>
    <xf numFmtId="49" fontId="8" fillId="0" borderId="37" xfId="0" applyNumberFormat="1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11" fillId="0" borderId="18" xfId="0" applyNumberFormat="1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8" fillId="0" borderId="18" xfId="0" applyNumberFormat="1" applyFont="1" applyBorder="1" applyAlignment="1">
      <alignment horizontal="left" vertical="center"/>
    </xf>
    <xf numFmtId="0" fontId="12" fillId="0" borderId="37" xfId="0" applyFont="1" applyBorder="1" applyAlignment="1">
      <alignment horizontal="center"/>
    </xf>
    <xf numFmtId="0" fontId="2" fillId="0" borderId="3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9" fillId="33" borderId="31" xfId="0" applyNumberFormat="1" applyFont="1" applyFill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3" borderId="41" xfId="0" applyNumberFormat="1" applyFont="1" applyFill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6" fillId="33" borderId="44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left" vertical="center"/>
    </xf>
    <xf numFmtId="0" fontId="2" fillId="0" borderId="40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left" indent="1"/>
    </xf>
    <xf numFmtId="49" fontId="2" fillId="0" borderId="45" xfId="0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left" indent="1"/>
    </xf>
    <xf numFmtId="0" fontId="17" fillId="0" borderId="40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left" indent="2"/>
    </xf>
    <xf numFmtId="0" fontId="2" fillId="0" borderId="40" xfId="0" applyNumberFormat="1" applyFont="1" applyFill="1" applyBorder="1" applyAlignment="1">
      <alignment horizontal="left" indent="3"/>
    </xf>
    <xf numFmtId="49" fontId="2" fillId="0" borderId="40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left"/>
    </xf>
    <xf numFmtId="0" fontId="2" fillId="0" borderId="40" xfId="0" applyNumberFormat="1" applyFont="1" applyFill="1" applyBorder="1" applyAlignment="1">
      <alignment horizontal="left" indent="2"/>
    </xf>
    <xf numFmtId="0" fontId="2" fillId="0" borderId="34" xfId="0" applyNumberFormat="1" applyFont="1" applyFill="1" applyBorder="1" applyAlignment="1">
      <alignment horizontal="left" indent="1"/>
    </xf>
    <xf numFmtId="164" fontId="2" fillId="0" borderId="33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right"/>
    </xf>
    <xf numFmtId="0" fontId="17" fillId="0" borderId="33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left" indent="2"/>
    </xf>
    <xf numFmtId="0" fontId="2" fillId="0" borderId="35" xfId="0" applyNumberFormat="1" applyFont="1" applyFill="1" applyBorder="1" applyAlignment="1">
      <alignment horizontal="left" indent="2"/>
    </xf>
    <xf numFmtId="0" fontId="2" fillId="0" borderId="35" xfId="0" applyNumberFormat="1" applyFont="1" applyFill="1" applyBorder="1" applyAlignment="1">
      <alignment horizontal="left" wrapText="1" indent="1"/>
    </xf>
    <xf numFmtId="0" fontId="2" fillId="0" borderId="33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left"/>
    </xf>
    <xf numFmtId="0" fontId="2" fillId="0" borderId="35" xfId="0" applyNumberFormat="1" applyFont="1" applyFill="1" applyBorder="1" applyAlignment="1">
      <alignment horizontal="left"/>
    </xf>
    <xf numFmtId="0" fontId="2" fillId="0" borderId="40" xfId="0" applyNumberFormat="1" applyFont="1" applyFill="1" applyBorder="1" applyAlignment="1">
      <alignment horizontal="left" indent="1"/>
    </xf>
    <xf numFmtId="0" fontId="2" fillId="0" borderId="40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left" indent="6"/>
    </xf>
    <xf numFmtId="0" fontId="2" fillId="0" borderId="35" xfId="0" applyNumberFormat="1" applyFont="1" applyFill="1" applyBorder="1" applyAlignment="1">
      <alignment horizontal="left" indent="6"/>
    </xf>
    <xf numFmtId="0" fontId="2" fillId="0" borderId="33" xfId="0" applyNumberFormat="1" applyFont="1" applyFill="1" applyBorder="1" applyAlignment="1">
      <alignment horizontal="left" indent="6"/>
    </xf>
    <xf numFmtId="0" fontId="2" fillId="0" borderId="40" xfId="0" applyNumberFormat="1" applyFont="1" applyFill="1" applyBorder="1" applyAlignment="1">
      <alignment horizontal="left" indent="6"/>
    </xf>
    <xf numFmtId="0" fontId="2" fillId="0" borderId="33" xfId="0" applyNumberFormat="1" applyFont="1" applyFill="1" applyBorder="1" applyAlignment="1">
      <alignment horizontal="left" indent="3"/>
    </xf>
    <xf numFmtId="0" fontId="2" fillId="0" borderId="3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right"/>
    </xf>
    <xf numFmtId="1" fontId="2" fillId="0" borderId="35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left" indent="4"/>
    </xf>
    <xf numFmtId="0" fontId="2" fillId="0" borderId="34" xfId="0" applyNumberFormat="1" applyFont="1" applyFill="1" applyBorder="1" applyAlignment="1">
      <alignment horizontal="center" wrapText="1"/>
    </xf>
    <xf numFmtId="0" fontId="2" fillId="0" borderId="35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right"/>
    </xf>
    <xf numFmtId="0" fontId="8" fillId="0" borderId="33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 indent="1"/>
    </xf>
    <xf numFmtId="0" fontId="2" fillId="0" borderId="35" xfId="0" applyNumberFormat="1" applyFont="1" applyBorder="1" applyAlignment="1">
      <alignment horizontal="left" indent="2"/>
    </xf>
    <xf numFmtId="0" fontId="17" fillId="0" borderId="4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left" indent="1"/>
    </xf>
    <xf numFmtId="0" fontId="2" fillId="0" borderId="35" xfId="0" applyNumberFormat="1" applyFont="1" applyBorder="1" applyAlignment="1">
      <alignment horizontal="left" indent="1"/>
    </xf>
    <xf numFmtId="0" fontId="2" fillId="0" borderId="33" xfId="0" applyNumberFormat="1" applyFont="1" applyBorder="1" applyAlignment="1">
      <alignment horizontal="left" indent="2"/>
    </xf>
    <xf numFmtId="0" fontId="2" fillId="0" borderId="35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left" indent="3"/>
    </xf>
    <xf numFmtId="164" fontId="2" fillId="0" borderId="4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2" fillId="0" borderId="45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0" fontId="17" fillId="0" borderId="33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4">
      <selection activeCell="CQ5" sqref="CQ5"/>
    </sheetView>
  </sheetViews>
  <sheetFormatPr defaultColWidth="1.37890625" defaultRowHeight="12.75"/>
  <cols>
    <col min="1" max="16384" width="1.37890625" style="1" customWidth="1"/>
  </cols>
  <sheetData>
    <row r="1" spans="15:85" s="2" customFormat="1" ht="15">
      <c r="O1" s="129" t="s">
        <v>0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</row>
    <row r="2" s="3" customFormat="1" ht="6" customHeight="1"/>
    <row r="3" spans="15:85" s="2" customFormat="1" ht="15">
      <c r="O3" s="124" t="s">
        <v>1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</row>
    <row r="4" ht="6" customHeight="1"/>
    <row r="5" spans="9:91" ht="12.75">
      <c r="I5" s="4"/>
      <c r="J5" s="4"/>
      <c r="K5" s="130" t="s">
        <v>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4"/>
      <c r="CM5" s="4"/>
    </row>
    <row r="6" spans="9:91" ht="12.75">
      <c r="I6" s="4"/>
      <c r="J6" s="4"/>
      <c r="K6" s="122" t="s">
        <v>3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4"/>
      <c r="CM6" s="4"/>
    </row>
    <row r="7" spans="9:91" ht="12.75">
      <c r="I7" s="4"/>
      <c r="J7" s="4"/>
      <c r="K7" s="122" t="s">
        <v>4</v>
      </c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4"/>
      <c r="CM7" s="4"/>
    </row>
    <row r="8" spans="9:91" ht="12.75">
      <c r="I8" s="4"/>
      <c r="J8" s="4"/>
      <c r="K8" s="123" t="s">
        <v>5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4"/>
      <c r="CM8" s="4"/>
    </row>
    <row r="9" ht="6" customHeight="1"/>
    <row r="10" spans="15:85" s="2" customFormat="1" ht="15">
      <c r="O10" s="124" t="s">
        <v>6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</row>
    <row r="11" ht="24.75" customHeight="1"/>
    <row r="12" spans="15:85" s="5" customFormat="1" ht="21.75" customHeight="1">
      <c r="O12" s="125" t="s">
        <v>7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</row>
    <row r="13" spans="15:85" s="5" customFormat="1" ht="18.75">
      <c r="O13" s="131" t="s">
        <v>8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</row>
    <row r="14" spans="15:85" s="6" customFormat="1" ht="18.75"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 t="s">
        <v>9</v>
      </c>
      <c r="AS14" s="132" t="s">
        <v>460</v>
      </c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9"/>
      <c r="BF14" s="8"/>
      <c r="BG14" s="10" t="s">
        <v>10</v>
      </c>
      <c r="BH14" s="133" t="s">
        <v>457</v>
      </c>
      <c r="BI14" s="133"/>
      <c r="BJ14" s="133"/>
      <c r="BK14" s="11" t="s">
        <v>12</v>
      </c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12"/>
    </row>
    <row r="15" spans="15:85" s="13" customFormat="1" ht="11.25"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21" t="s">
        <v>13</v>
      </c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6"/>
    </row>
    <row r="16" ht="24.75" customHeight="1"/>
    <row r="17" spans="1:99" ht="12.75" customHeight="1">
      <c r="A17" s="126" t="s">
        <v>14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7" t="s">
        <v>15</v>
      </c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7"/>
      <c r="BW17" s="17"/>
      <c r="BX17" s="17"/>
      <c r="BY17" s="17"/>
      <c r="BZ17" s="128" t="s">
        <v>16</v>
      </c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</row>
    <row r="18" spans="1:99" ht="12.75" customHeight="1">
      <c r="A18" s="115" t="s">
        <v>17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01" t="s">
        <v>18</v>
      </c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7"/>
      <c r="BW18" s="17"/>
      <c r="BX18" s="17"/>
      <c r="BY18" s="17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</row>
    <row r="19" spans="1:99" ht="12.75" customHeight="1">
      <c r="A19" s="115" t="s">
        <v>19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01" t="s">
        <v>20</v>
      </c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7"/>
      <c r="BW19" s="17"/>
      <c r="BX19" s="17"/>
      <c r="BY19" s="17"/>
      <c r="BZ19" s="120" t="s">
        <v>21</v>
      </c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</row>
    <row r="20" spans="1:99" ht="12.75" customHeight="1">
      <c r="A20" s="115" t="s">
        <v>22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7"/>
      <c r="BW20" s="17"/>
      <c r="BX20" s="17"/>
      <c r="BY20" s="17"/>
      <c r="BZ20" s="120" t="s">
        <v>23</v>
      </c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</row>
    <row r="21" spans="1:99" ht="12.75" customHeight="1">
      <c r="A21" s="115" t="s">
        <v>24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7"/>
      <c r="BW21" s="17"/>
      <c r="BX21" s="17"/>
      <c r="BY21" s="17"/>
      <c r="BZ21" s="119" t="s">
        <v>25</v>
      </c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</row>
    <row r="22" spans="1:99" ht="12.75">
      <c r="A22" s="19"/>
      <c r="B22" s="20" t="s">
        <v>26</v>
      </c>
      <c r="C22" s="20"/>
      <c r="D22" s="20" t="s">
        <v>27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22"/>
      <c r="BW22" s="17"/>
      <c r="BX22" s="17"/>
      <c r="BY22" s="17"/>
      <c r="BZ22" s="119" t="s">
        <v>28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</row>
    <row r="23" spans="1:99" ht="12.75">
      <c r="A23" s="19"/>
      <c r="B23" s="23"/>
      <c r="C23" s="23"/>
      <c r="D23" s="23" t="s">
        <v>29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4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22"/>
      <c r="BW23" s="17"/>
      <c r="BX23" s="17"/>
      <c r="BY23" s="17"/>
      <c r="BZ23" s="25" t="s">
        <v>30</v>
      </c>
      <c r="CA23" s="18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8"/>
      <c r="CP23" s="26" t="s">
        <v>31</v>
      </c>
      <c r="CQ23" s="107"/>
      <c r="CR23" s="107"/>
      <c r="CS23" s="107"/>
      <c r="CT23" s="107"/>
      <c r="CU23" s="107"/>
    </row>
    <row r="24" spans="1:99" ht="12.7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22"/>
      <c r="BW24" s="17"/>
      <c r="BX24" s="17"/>
      <c r="BY24" s="17"/>
      <c r="BZ24" s="25" t="s">
        <v>30</v>
      </c>
      <c r="CA24" s="18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8"/>
      <c r="CP24" s="26" t="s">
        <v>31</v>
      </c>
      <c r="CQ24" s="107"/>
      <c r="CR24" s="107"/>
      <c r="CS24" s="107"/>
      <c r="CT24" s="107"/>
      <c r="CU24" s="107"/>
    </row>
    <row r="25" spans="1:99" ht="13.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7"/>
      <c r="BW25" s="17"/>
      <c r="BX25" s="17"/>
      <c r="BY25" s="17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</row>
    <row r="26" spans="1:99" ht="12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9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7"/>
      <c r="BW26" s="17"/>
      <c r="BX26" s="17"/>
      <c r="BY26" s="17"/>
      <c r="BZ26" s="117" t="s">
        <v>32</v>
      </c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</row>
    <row r="27" ht="24.75" customHeight="1"/>
    <row r="28" spans="1:99" ht="15" customHeight="1">
      <c r="A28" s="30"/>
      <c r="B28" s="108" t="s">
        <v>33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12" t="s">
        <v>34</v>
      </c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31"/>
    </row>
    <row r="29" spans="1:99" s="34" customFormat="1" ht="3" customHeight="1">
      <c r="A29" s="3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33"/>
    </row>
    <row r="30" spans="1:99" ht="15" customHeight="1">
      <c r="A30" s="30"/>
      <c r="B30" s="108" t="s">
        <v>35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 t="s">
        <v>36</v>
      </c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31"/>
    </row>
    <row r="31" spans="1:99" s="34" customFormat="1" ht="3" customHeight="1">
      <c r="A31" s="32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35"/>
    </row>
    <row r="32" spans="1:99" s="17" customFormat="1" ht="12.75">
      <c r="A32" s="103" t="s">
        <v>37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4" t="s">
        <v>38</v>
      </c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</row>
    <row r="33" spans="1:99" s="17" customFormat="1" ht="12.75">
      <c r="A33" s="105" t="s">
        <v>39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1" t="s">
        <v>40</v>
      </c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99" s="17" customFormat="1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 t="s">
        <v>41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</row>
    <row r="35" spans="1:99" s="17" customFormat="1" ht="12.75">
      <c r="A35" s="99">
        <v>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>
        <v>2</v>
      </c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>
        <v>3</v>
      </c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100">
        <v>4</v>
      </c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</row>
    <row r="36" spans="1:99" s="36" customFormat="1" ht="15" customHeight="1">
      <c r="A36" s="97" t="s">
        <v>42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 t="s">
        <v>43</v>
      </c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</row>
  </sheetData>
  <sheetProtection selectLockedCells="1" selectUnlockedCells="1"/>
  <mergeCells count="65">
    <mergeCell ref="O1:CG1"/>
    <mergeCell ref="O3:CG3"/>
    <mergeCell ref="K5:CK5"/>
    <mergeCell ref="K6:CK6"/>
    <mergeCell ref="O13:CG13"/>
    <mergeCell ref="AS14:BD14"/>
    <mergeCell ref="BH14:BJ14"/>
    <mergeCell ref="AS15:BD15"/>
    <mergeCell ref="K7:CK7"/>
    <mergeCell ref="K8:CK8"/>
    <mergeCell ref="O10:CG10"/>
    <mergeCell ref="O12:CG12"/>
    <mergeCell ref="BZ20:CU20"/>
    <mergeCell ref="A17:AY17"/>
    <mergeCell ref="AZ17:BU17"/>
    <mergeCell ref="BZ17:CU17"/>
    <mergeCell ref="A18:AY18"/>
    <mergeCell ref="AZ18:BU18"/>
    <mergeCell ref="BZ18:CU18"/>
    <mergeCell ref="A21:AY21"/>
    <mergeCell ref="AZ21:BU21"/>
    <mergeCell ref="BZ21:CU21"/>
    <mergeCell ref="AZ22:BU22"/>
    <mergeCell ref="BZ22:CU22"/>
    <mergeCell ref="A19:AY19"/>
    <mergeCell ref="AZ19:BU19"/>
    <mergeCell ref="BZ19:CU19"/>
    <mergeCell ref="A20:AY20"/>
    <mergeCell ref="AZ20:BU20"/>
    <mergeCell ref="AZ25:BU25"/>
    <mergeCell ref="BZ25:CU25"/>
    <mergeCell ref="AZ26:BU26"/>
    <mergeCell ref="BZ26:CU26"/>
    <mergeCell ref="AZ23:BU23"/>
    <mergeCell ref="CB23:CN23"/>
    <mergeCell ref="CQ23:CU23"/>
    <mergeCell ref="AZ24:BU24"/>
    <mergeCell ref="CB24:CN24"/>
    <mergeCell ref="CQ24:CU24"/>
    <mergeCell ref="B30:K30"/>
    <mergeCell ref="L30:CT30"/>
    <mergeCell ref="B31:K31"/>
    <mergeCell ref="L31:CT31"/>
    <mergeCell ref="B28:AB28"/>
    <mergeCell ref="AC28:CT28"/>
    <mergeCell ref="B29:AB29"/>
    <mergeCell ref="AC29:CT29"/>
    <mergeCell ref="A34:U34"/>
    <mergeCell ref="V34:AU34"/>
    <mergeCell ref="AV34:BU34"/>
    <mergeCell ref="BV34:CU34"/>
    <mergeCell ref="A32:U32"/>
    <mergeCell ref="V32:CU32"/>
    <mergeCell ref="A33:U33"/>
    <mergeCell ref="V33:AU33"/>
    <mergeCell ref="AV33:BU33"/>
    <mergeCell ref="BV33:CU33"/>
    <mergeCell ref="A36:U36"/>
    <mergeCell ref="V36:AU36"/>
    <mergeCell ref="AV36:BU36"/>
    <mergeCell ref="BV36:CU36"/>
    <mergeCell ref="A35:U35"/>
    <mergeCell ref="V35:AU35"/>
    <mergeCell ref="AV35:BU35"/>
    <mergeCell ref="BV35:CU35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106"/>
  <sheetViews>
    <sheetView zoomScalePageLayoutView="0" workbookViewId="0" topLeftCell="C80">
      <selection activeCell="AJ73" sqref="AJ73:AQ74"/>
    </sheetView>
  </sheetViews>
  <sheetFormatPr defaultColWidth="1.37890625" defaultRowHeight="12.75"/>
  <cols>
    <col min="1" max="21" width="1.37890625" style="4" customWidth="1"/>
    <col min="22" max="22" width="2.75390625" style="4" customWidth="1"/>
    <col min="23" max="97" width="1.37890625" style="4" customWidth="1"/>
    <col min="98" max="98" width="0" style="4" hidden="1" customWidth="1"/>
    <col min="99" max="16384" width="1.37890625" style="4" customWidth="1"/>
  </cols>
  <sheetData>
    <row r="1" spans="1:99" s="41" customFormat="1" ht="15.75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="36" customFormat="1" ht="12.75"/>
    <row r="3" s="42" customFormat="1" ht="12">
      <c r="CU3" s="43" t="s">
        <v>45</v>
      </c>
    </row>
    <row r="4" spans="1:99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 t="s">
        <v>31</v>
      </c>
      <c r="X4" s="130"/>
      <c r="Y4" s="130"/>
      <c r="Z4" s="130"/>
      <c r="AA4" s="130"/>
      <c r="AB4" s="130" t="s">
        <v>46</v>
      </c>
      <c r="AC4" s="130"/>
      <c r="AD4" s="130"/>
      <c r="AE4" s="130"/>
      <c r="AF4" s="130"/>
      <c r="AG4" s="130"/>
      <c r="AH4" s="130"/>
      <c r="AI4" s="130"/>
      <c r="AJ4" s="130" t="s">
        <v>46</v>
      </c>
      <c r="AK4" s="130"/>
      <c r="AL4" s="130"/>
      <c r="AM4" s="130"/>
      <c r="AN4" s="130"/>
      <c r="AO4" s="130"/>
      <c r="AP4" s="130"/>
      <c r="AQ4" s="130"/>
      <c r="AR4" s="130" t="s">
        <v>47</v>
      </c>
      <c r="AS4" s="130"/>
      <c r="AT4" s="130"/>
      <c r="AU4" s="130"/>
      <c r="AV4" s="130"/>
      <c r="AW4" s="130"/>
      <c r="AX4" s="130"/>
      <c r="AY4" s="130"/>
      <c r="AZ4" s="130" t="s">
        <v>48</v>
      </c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 t="s">
        <v>46</v>
      </c>
      <c r="BQ4" s="130"/>
      <c r="BR4" s="130"/>
      <c r="BS4" s="130"/>
      <c r="BT4" s="130"/>
      <c r="BU4" s="130"/>
      <c r="BV4" s="130"/>
      <c r="BW4" s="130"/>
      <c r="BX4" s="130" t="s">
        <v>49</v>
      </c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 t="s">
        <v>50</v>
      </c>
      <c r="CO4" s="130"/>
      <c r="CP4" s="130"/>
      <c r="CQ4" s="130"/>
      <c r="CR4" s="130"/>
      <c r="CS4" s="130"/>
      <c r="CT4" s="130"/>
      <c r="CU4" s="130"/>
    </row>
    <row r="5" spans="1:99" ht="12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51</v>
      </c>
      <c r="X5" s="122"/>
      <c r="Y5" s="122"/>
      <c r="Z5" s="122"/>
      <c r="AA5" s="122"/>
      <c r="AB5" s="122" t="s">
        <v>52</v>
      </c>
      <c r="AC5" s="122"/>
      <c r="AD5" s="122"/>
      <c r="AE5" s="122"/>
      <c r="AF5" s="122"/>
      <c r="AG5" s="122"/>
      <c r="AH5" s="122"/>
      <c r="AI5" s="122"/>
      <c r="AJ5" s="122" t="s">
        <v>53</v>
      </c>
      <c r="AK5" s="122"/>
      <c r="AL5" s="122"/>
      <c r="AM5" s="122"/>
      <c r="AN5" s="122"/>
      <c r="AO5" s="122"/>
      <c r="AP5" s="122"/>
      <c r="AQ5" s="122"/>
      <c r="AR5" s="122" t="s">
        <v>54</v>
      </c>
      <c r="AS5" s="122"/>
      <c r="AT5" s="122"/>
      <c r="AU5" s="122"/>
      <c r="AV5" s="122"/>
      <c r="AW5" s="122"/>
      <c r="AX5" s="122"/>
      <c r="AY5" s="122"/>
      <c r="AZ5" s="123" t="s">
        <v>55</v>
      </c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2" t="s">
        <v>56</v>
      </c>
      <c r="BQ5" s="122"/>
      <c r="BR5" s="122"/>
      <c r="BS5" s="122"/>
      <c r="BT5" s="122"/>
      <c r="BU5" s="122"/>
      <c r="BV5" s="122"/>
      <c r="BW5" s="122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2" t="s">
        <v>57</v>
      </c>
      <c r="CO5" s="122"/>
      <c r="CP5" s="122"/>
      <c r="CQ5" s="122"/>
      <c r="CR5" s="122"/>
      <c r="CS5" s="122"/>
      <c r="CT5" s="122"/>
      <c r="CU5" s="122"/>
    </row>
    <row r="6" spans="1:99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 t="s">
        <v>58</v>
      </c>
      <c r="AC6" s="122"/>
      <c r="AD6" s="122"/>
      <c r="AE6" s="122"/>
      <c r="AF6" s="122"/>
      <c r="AG6" s="122"/>
      <c r="AH6" s="122"/>
      <c r="AI6" s="122"/>
      <c r="AJ6" s="122" t="s">
        <v>58</v>
      </c>
      <c r="AK6" s="122"/>
      <c r="AL6" s="122"/>
      <c r="AM6" s="122"/>
      <c r="AN6" s="122"/>
      <c r="AO6" s="122"/>
      <c r="AP6" s="122"/>
      <c r="AQ6" s="122"/>
      <c r="AR6" s="122" t="s">
        <v>59</v>
      </c>
      <c r="AS6" s="122"/>
      <c r="AT6" s="122"/>
      <c r="AU6" s="122"/>
      <c r="AV6" s="122"/>
      <c r="AW6" s="122"/>
      <c r="AX6" s="122"/>
      <c r="AY6" s="122"/>
      <c r="AZ6" s="122" t="s">
        <v>60</v>
      </c>
      <c r="BA6" s="122"/>
      <c r="BB6" s="122"/>
      <c r="BC6" s="122"/>
      <c r="BD6" s="122"/>
      <c r="BE6" s="122"/>
      <c r="BF6" s="122"/>
      <c r="BG6" s="122"/>
      <c r="BH6" s="122" t="s">
        <v>61</v>
      </c>
      <c r="BI6" s="122"/>
      <c r="BJ6" s="122"/>
      <c r="BK6" s="122"/>
      <c r="BL6" s="122"/>
      <c r="BM6" s="122"/>
      <c r="BN6" s="122"/>
      <c r="BO6" s="122"/>
      <c r="BP6" s="122" t="s">
        <v>62</v>
      </c>
      <c r="BQ6" s="122"/>
      <c r="BR6" s="122"/>
      <c r="BS6" s="122"/>
      <c r="BT6" s="122"/>
      <c r="BU6" s="122"/>
      <c r="BV6" s="122"/>
      <c r="BW6" s="122"/>
      <c r="BX6" s="130" t="s">
        <v>63</v>
      </c>
      <c r="BY6" s="130"/>
      <c r="BZ6" s="130"/>
      <c r="CA6" s="130"/>
      <c r="CB6" s="130"/>
      <c r="CC6" s="130"/>
      <c r="CD6" s="130"/>
      <c r="CE6" s="130"/>
      <c r="CF6" s="130" t="s">
        <v>64</v>
      </c>
      <c r="CG6" s="130"/>
      <c r="CH6" s="130"/>
      <c r="CI6" s="130"/>
      <c r="CJ6" s="130"/>
      <c r="CK6" s="130"/>
      <c r="CL6" s="130"/>
      <c r="CM6" s="130"/>
      <c r="CN6" s="122" t="s">
        <v>65</v>
      </c>
      <c r="CO6" s="122"/>
      <c r="CP6" s="122"/>
      <c r="CQ6" s="122"/>
      <c r="CR6" s="122"/>
      <c r="CS6" s="122"/>
      <c r="CT6" s="122"/>
      <c r="CU6" s="122"/>
    </row>
    <row r="7" spans="1:99" ht="12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 t="s">
        <v>66</v>
      </c>
      <c r="BA7" s="122"/>
      <c r="BB7" s="122"/>
      <c r="BC7" s="122"/>
      <c r="BD7" s="122"/>
      <c r="BE7" s="122"/>
      <c r="BF7" s="122"/>
      <c r="BG7" s="122"/>
      <c r="BH7" s="173" t="s">
        <v>67</v>
      </c>
      <c r="BI7" s="173"/>
      <c r="BJ7" s="173"/>
      <c r="BK7" s="173"/>
      <c r="BL7" s="173"/>
      <c r="BM7" s="173"/>
      <c r="BN7" s="173"/>
      <c r="BO7" s="173"/>
      <c r="BP7" s="122"/>
      <c r="BQ7" s="122"/>
      <c r="BR7" s="122"/>
      <c r="BS7" s="122"/>
      <c r="BT7" s="122"/>
      <c r="BU7" s="122"/>
      <c r="BV7" s="122"/>
      <c r="BW7" s="122"/>
      <c r="BX7" s="122" t="s">
        <v>59</v>
      </c>
      <c r="BY7" s="122"/>
      <c r="BZ7" s="122"/>
      <c r="CA7" s="122"/>
      <c r="CB7" s="122"/>
      <c r="CC7" s="122"/>
      <c r="CD7" s="122"/>
      <c r="CE7" s="122"/>
      <c r="CF7" s="122" t="s">
        <v>68</v>
      </c>
      <c r="CG7" s="122"/>
      <c r="CH7" s="122"/>
      <c r="CI7" s="122"/>
      <c r="CJ7" s="122"/>
      <c r="CK7" s="122"/>
      <c r="CL7" s="122"/>
      <c r="CM7" s="122"/>
      <c r="CN7" s="122" t="s">
        <v>69</v>
      </c>
      <c r="CO7" s="122"/>
      <c r="CP7" s="122"/>
      <c r="CQ7" s="122"/>
      <c r="CR7" s="122"/>
      <c r="CS7" s="122"/>
      <c r="CT7" s="122"/>
      <c r="CU7" s="122"/>
    </row>
    <row r="8" spans="1:99" ht="12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 t="s">
        <v>70</v>
      </c>
      <c r="CO8" s="122"/>
      <c r="CP8" s="122"/>
      <c r="CQ8" s="122"/>
      <c r="CR8" s="122"/>
      <c r="CS8" s="122"/>
      <c r="CT8" s="122"/>
      <c r="CU8" s="122"/>
    </row>
    <row r="9" spans="1:99" ht="12.75">
      <c r="A9" s="159">
        <v>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>
        <v>2</v>
      </c>
      <c r="X9" s="159"/>
      <c r="Y9" s="159"/>
      <c r="Z9" s="159"/>
      <c r="AA9" s="159"/>
      <c r="AB9" s="159">
        <v>3</v>
      </c>
      <c r="AC9" s="159"/>
      <c r="AD9" s="159"/>
      <c r="AE9" s="159"/>
      <c r="AF9" s="159"/>
      <c r="AG9" s="159"/>
      <c r="AH9" s="159"/>
      <c r="AI9" s="159"/>
      <c r="AJ9" s="159">
        <v>4</v>
      </c>
      <c r="AK9" s="159"/>
      <c r="AL9" s="159"/>
      <c r="AM9" s="159"/>
      <c r="AN9" s="159"/>
      <c r="AO9" s="159"/>
      <c r="AP9" s="159"/>
      <c r="AQ9" s="159"/>
      <c r="AR9" s="159">
        <v>5</v>
      </c>
      <c r="AS9" s="159"/>
      <c r="AT9" s="159"/>
      <c r="AU9" s="159"/>
      <c r="AV9" s="159"/>
      <c r="AW9" s="159"/>
      <c r="AX9" s="159"/>
      <c r="AY9" s="159"/>
      <c r="AZ9" s="159">
        <v>6</v>
      </c>
      <c r="BA9" s="159"/>
      <c r="BB9" s="159"/>
      <c r="BC9" s="159"/>
      <c r="BD9" s="159"/>
      <c r="BE9" s="159"/>
      <c r="BF9" s="159"/>
      <c r="BG9" s="159"/>
      <c r="BH9" s="159">
        <v>7</v>
      </c>
      <c r="BI9" s="159"/>
      <c r="BJ9" s="159"/>
      <c r="BK9" s="159"/>
      <c r="BL9" s="159"/>
      <c r="BM9" s="159"/>
      <c r="BN9" s="159"/>
      <c r="BO9" s="159"/>
      <c r="BP9" s="159">
        <v>8</v>
      </c>
      <c r="BQ9" s="159"/>
      <c r="BR9" s="159"/>
      <c r="BS9" s="159"/>
      <c r="BT9" s="159"/>
      <c r="BU9" s="159"/>
      <c r="BV9" s="159"/>
      <c r="BW9" s="159"/>
      <c r="BX9" s="159">
        <v>9</v>
      </c>
      <c r="BY9" s="159"/>
      <c r="BZ9" s="159"/>
      <c r="CA9" s="159"/>
      <c r="CB9" s="159"/>
      <c r="CC9" s="159"/>
      <c r="CD9" s="159"/>
      <c r="CE9" s="159"/>
      <c r="CF9" s="159">
        <v>10</v>
      </c>
      <c r="CG9" s="159"/>
      <c r="CH9" s="159"/>
      <c r="CI9" s="159"/>
      <c r="CJ9" s="159"/>
      <c r="CK9" s="159"/>
      <c r="CL9" s="159"/>
      <c r="CM9" s="159"/>
      <c r="CN9" s="159">
        <v>11</v>
      </c>
      <c r="CO9" s="159"/>
      <c r="CP9" s="159"/>
      <c r="CQ9" s="159"/>
      <c r="CR9" s="159"/>
      <c r="CS9" s="159"/>
      <c r="CT9" s="159"/>
      <c r="CU9" s="159"/>
    </row>
    <row r="10" spans="1:99" ht="15" customHeight="1">
      <c r="A10" s="156" t="s">
        <v>71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42" t="s">
        <v>72</v>
      </c>
      <c r="X10" s="142"/>
      <c r="Y10" s="142"/>
      <c r="Z10" s="142"/>
      <c r="AA10" s="142"/>
      <c r="AB10" s="134">
        <v>5521059</v>
      </c>
      <c r="AC10" s="134"/>
      <c r="AD10" s="134"/>
      <c r="AE10" s="134"/>
      <c r="AF10" s="134"/>
      <c r="AG10" s="134"/>
      <c r="AH10" s="134"/>
      <c r="AI10" s="134"/>
      <c r="AJ10" s="134">
        <v>225808</v>
      </c>
      <c r="AK10" s="134"/>
      <c r="AL10" s="134"/>
      <c r="AM10" s="134"/>
      <c r="AN10" s="134"/>
      <c r="AO10" s="134"/>
      <c r="AP10" s="134"/>
      <c r="AQ10" s="134"/>
      <c r="AR10" s="134">
        <v>1340215</v>
      </c>
      <c r="AS10" s="134"/>
      <c r="AT10" s="134"/>
      <c r="AU10" s="134"/>
      <c r="AV10" s="134"/>
      <c r="AW10" s="134"/>
      <c r="AX10" s="134"/>
      <c r="AY10" s="134"/>
      <c r="AZ10" s="134">
        <v>114372</v>
      </c>
      <c r="BA10" s="134"/>
      <c r="BB10" s="134"/>
      <c r="BC10" s="134"/>
      <c r="BD10" s="134"/>
      <c r="BE10" s="134"/>
      <c r="BF10" s="134"/>
      <c r="BG10" s="134"/>
      <c r="BH10" s="134">
        <v>11471</v>
      </c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</row>
    <row r="11" spans="1:99" ht="12.75">
      <c r="A11" s="172" t="s">
        <v>73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36" t="s">
        <v>74</v>
      </c>
      <c r="X11" s="136"/>
      <c r="Y11" s="136"/>
      <c r="Z11" s="136"/>
      <c r="AA11" s="136"/>
      <c r="AB11" s="134">
        <v>1017279</v>
      </c>
      <c r="AC11" s="134"/>
      <c r="AD11" s="134"/>
      <c r="AE11" s="134"/>
      <c r="AF11" s="134"/>
      <c r="AG11" s="134"/>
      <c r="AH11" s="134"/>
      <c r="AI11" s="134"/>
      <c r="AJ11" s="134">
        <v>171642</v>
      </c>
      <c r="AK11" s="134"/>
      <c r="AL11" s="134"/>
      <c r="AM11" s="134"/>
      <c r="AN11" s="134"/>
      <c r="AO11" s="134"/>
      <c r="AP11" s="134"/>
      <c r="AQ11" s="134"/>
      <c r="AR11" s="134">
        <v>870393</v>
      </c>
      <c r="AS11" s="134"/>
      <c r="AT11" s="134"/>
      <c r="AU11" s="134"/>
      <c r="AV11" s="134"/>
      <c r="AW11" s="134"/>
      <c r="AX11" s="134"/>
      <c r="AY11" s="134"/>
      <c r="AZ11" s="134">
        <v>82381</v>
      </c>
      <c r="BA11" s="134"/>
      <c r="BB11" s="134"/>
      <c r="BC11" s="134"/>
      <c r="BD11" s="134"/>
      <c r="BE11" s="134"/>
      <c r="BF11" s="134"/>
      <c r="BG11" s="134"/>
      <c r="BH11" s="134">
        <v>8720</v>
      </c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</row>
    <row r="12" spans="1:99" ht="12.75">
      <c r="A12" s="138" t="s">
        <v>75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6"/>
      <c r="X12" s="136"/>
      <c r="Y12" s="136"/>
      <c r="Z12" s="136"/>
      <c r="AA12" s="136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</row>
    <row r="13" spans="1:99" ht="12.75">
      <c r="A13" s="135" t="s">
        <v>76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42" t="s">
        <v>77</v>
      </c>
      <c r="X13" s="142"/>
      <c r="Y13" s="142"/>
      <c r="Z13" s="142"/>
      <c r="AA13" s="142"/>
      <c r="AB13" s="134">
        <v>141492</v>
      </c>
      <c r="AC13" s="134"/>
      <c r="AD13" s="134"/>
      <c r="AE13" s="134"/>
      <c r="AF13" s="134"/>
      <c r="AG13" s="134"/>
      <c r="AH13" s="134"/>
      <c r="AI13" s="134"/>
      <c r="AJ13" s="134">
        <v>43035</v>
      </c>
      <c r="AK13" s="134"/>
      <c r="AL13" s="134"/>
      <c r="AM13" s="134"/>
      <c r="AN13" s="134"/>
      <c r="AO13" s="134"/>
      <c r="AP13" s="134"/>
      <c r="AQ13" s="134"/>
      <c r="AR13" s="134">
        <v>172774</v>
      </c>
      <c r="AS13" s="134"/>
      <c r="AT13" s="134"/>
      <c r="AU13" s="134"/>
      <c r="AV13" s="134"/>
      <c r="AW13" s="134"/>
      <c r="AX13" s="134"/>
      <c r="AY13" s="134"/>
      <c r="AZ13" s="134">
        <v>19816</v>
      </c>
      <c r="BA13" s="134"/>
      <c r="BB13" s="134"/>
      <c r="BC13" s="134"/>
      <c r="BD13" s="134"/>
      <c r="BE13" s="134"/>
      <c r="BF13" s="134"/>
      <c r="BG13" s="134"/>
      <c r="BH13" s="134">
        <v>2186</v>
      </c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</row>
    <row r="14" spans="1:99" ht="12.75">
      <c r="A14" s="138" t="s">
        <v>78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42"/>
      <c r="X14" s="142"/>
      <c r="Y14" s="142"/>
      <c r="Z14" s="142"/>
      <c r="AA14" s="142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</row>
    <row r="15" spans="1:99" ht="12.75">
      <c r="A15" s="164" t="s">
        <v>79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36" t="s">
        <v>80</v>
      </c>
      <c r="X15" s="136"/>
      <c r="Y15" s="136"/>
      <c r="Z15" s="136"/>
      <c r="AA15" s="136"/>
      <c r="AB15" s="134">
        <v>59996</v>
      </c>
      <c r="AC15" s="134"/>
      <c r="AD15" s="134"/>
      <c r="AE15" s="134"/>
      <c r="AF15" s="134"/>
      <c r="AG15" s="134"/>
      <c r="AH15" s="134"/>
      <c r="AI15" s="134"/>
      <c r="AJ15" s="134">
        <v>34377</v>
      </c>
      <c r="AK15" s="134"/>
      <c r="AL15" s="134"/>
      <c r="AM15" s="134"/>
      <c r="AN15" s="134"/>
      <c r="AO15" s="134"/>
      <c r="AP15" s="134"/>
      <c r="AQ15" s="134"/>
      <c r="AR15" s="159" t="s">
        <v>81</v>
      </c>
      <c r="AS15" s="159"/>
      <c r="AT15" s="159"/>
      <c r="AU15" s="159"/>
      <c r="AV15" s="159"/>
      <c r="AW15" s="159"/>
      <c r="AX15" s="159"/>
      <c r="AY15" s="159"/>
      <c r="AZ15" s="134">
        <v>5078</v>
      </c>
      <c r="BA15" s="134"/>
      <c r="BB15" s="134"/>
      <c r="BC15" s="134"/>
      <c r="BD15" s="134"/>
      <c r="BE15" s="134"/>
      <c r="BF15" s="134"/>
      <c r="BG15" s="134"/>
      <c r="BH15" s="171">
        <f>AJ15*0.0508</f>
        <v>1746.3516</v>
      </c>
      <c r="BI15" s="171"/>
      <c r="BJ15" s="171"/>
      <c r="BK15" s="171"/>
      <c r="BL15" s="171"/>
      <c r="BM15" s="171"/>
      <c r="BN15" s="171"/>
      <c r="BO15" s="171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59" t="s">
        <v>81</v>
      </c>
      <c r="CO15" s="159"/>
      <c r="CP15" s="159"/>
      <c r="CQ15" s="159"/>
      <c r="CR15" s="159"/>
      <c r="CS15" s="159"/>
      <c r="CT15" s="159"/>
      <c r="CU15" s="159"/>
    </row>
    <row r="16" spans="1:99" ht="12.75">
      <c r="A16" s="151" t="s">
        <v>82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36"/>
      <c r="X16" s="136"/>
      <c r="Y16" s="136"/>
      <c r="Z16" s="136"/>
      <c r="AA16" s="136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59"/>
      <c r="AS16" s="159"/>
      <c r="AT16" s="159"/>
      <c r="AU16" s="159"/>
      <c r="AV16" s="159"/>
      <c r="AW16" s="159"/>
      <c r="AX16" s="159"/>
      <c r="AY16" s="159"/>
      <c r="AZ16" s="134"/>
      <c r="BA16" s="134"/>
      <c r="BB16" s="134"/>
      <c r="BC16" s="134"/>
      <c r="BD16" s="134"/>
      <c r="BE16" s="134"/>
      <c r="BF16" s="134"/>
      <c r="BG16" s="134"/>
      <c r="BH16" s="171"/>
      <c r="BI16" s="171"/>
      <c r="BJ16" s="171"/>
      <c r="BK16" s="171"/>
      <c r="BL16" s="171"/>
      <c r="BM16" s="171"/>
      <c r="BN16" s="171"/>
      <c r="BO16" s="171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59"/>
      <c r="CO16" s="159"/>
      <c r="CP16" s="159"/>
      <c r="CQ16" s="159"/>
      <c r="CR16" s="159"/>
      <c r="CS16" s="159"/>
      <c r="CT16" s="159"/>
      <c r="CU16" s="159"/>
    </row>
    <row r="17" spans="1:99" ht="15" customHeight="1">
      <c r="A17" s="151" t="s">
        <v>83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70" t="s">
        <v>84</v>
      </c>
      <c r="X17" s="170"/>
      <c r="Y17" s="170"/>
      <c r="Z17" s="170"/>
      <c r="AA17" s="170"/>
      <c r="AB17" s="168">
        <v>44234</v>
      </c>
      <c r="AC17" s="168"/>
      <c r="AD17" s="168"/>
      <c r="AE17" s="168"/>
      <c r="AF17" s="168"/>
      <c r="AG17" s="168"/>
      <c r="AH17" s="168"/>
      <c r="AI17" s="168"/>
      <c r="AJ17" s="168">
        <v>5177</v>
      </c>
      <c r="AK17" s="168"/>
      <c r="AL17" s="168"/>
      <c r="AM17" s="168"/>
      <c r="AN17" s="168"/>
      <c r="AO17" s="168"/>
      <c r="AP17" s="168"/>
      <c r="AQ17" s="168"/>
      <c r="AR17" s="123" t="s">
        <v>81</v>
      </c>
      <c r="AS17" s="123"/>
      <c r="AT17" s="123"/>
      <c r="AU17" s="123"/>
      <c r="AV17" s="123"/>
      <c r="AW17" s="123"/>
      <c r="AX17" s="123"/>
      <c r="AY17" s="123"/>
      <c r="AZ17" s="168">
        <v>7822</v>
      </c>
      <c r="BA17" s="168"/>
      <c r="BB17" s="168"/>
      <c r="BC17" s="168"/>
      <c r="BD17" s="168"/>
      <c r="BE17" s="168"/>
      <c r="BF17" s="168"/>
      <c r="BG17" s="168"/>
      <c r="BH17" s="169">
        <f>AJ17*0.0508</f>
        <v>262.9916</v>
      </c>
      <c r="BI17" s="169"/>
      <c r="BJ17" s="169"/>
      <c r="BK17" s="169"/>
      <c r="BL17" s="169"/>
      <c r="BM17" s="169"/>
      <c r="BN17" s="169"/>
      <c r="BO17" s="169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23" t="s">
        <v>81</v>
      </c>
      <c r="CO17" s="123"/>
      <c r="CP17" s="123"/>
      <c r="CQ17" s="123"/>
      <c r="CR17" s="123"/>
      <c r="CS17" s="123"/>
      <c r="CT17" s="123"/>
      <c r="CU17" s="123"/>
    </row>
    <row r="18" spans="1:52" s="86" customFormat="1" ht="11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</row>
    <row r="19" spans="1:33" s="86" customFormat="1" ht="11.25" customHeight="1">
      <c r="A19" s="87" t="s">
        <v>85</v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87" t="s">
        <v>86</v>
      </c>
    </row>
    <row r="22" spans="1:99" s="41" customFormat="1" ht="15.75">
      <c r="A22" s="166" t="s">
        <v>87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</row>
    <row r="23" spans="1:99" s="41" customFormat="1" ht="15.75">
      <c r="A23" s="166" t="s">
        <v>88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</row>
    <row r="24" s="36" customFormat="1" ht="12.75"/>
    <row r="25" s="42" customFormat="1" ht="12">
      <c r="CU25" s="43" t="s">
        <v>89</v>
      </c>
    </row>
    <row r="26" spans="1:99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 t="s">
        <v>31</v>
      </c>
      <c r="X26" s="130"/>
      <c r="Y26" s="130"/>
      <c r="Z26" s="130"/>
      <c r="AA26" s="130"/>
      <c r="AB26" s="159" t="s">
        <v>90</v>
      </c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</row>
    <row r="27" spans="1:99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 t="s">
        <v>51</v>
      </c>
      <c r="X27" s="122"/>
      <c r="Y27" s="122"/>
      <c r="Z27" s="122"/>
      <c r="AA27" s="122"/>
      <c r="AB27" s="122" t="s">
        <v>91</v>
      </c>
      <c r="AC27" s="122"/>
      <c r="AD27" s="122"/>
      <c r="AE27" s="122"/>
      <c r="AF27" s="122"/>
      <c r="AG27" s="122"/>
      <c r="AH27" s="122"/>
      <c r="AI27" s="122"/>
      <c r="AJ27" s="130" t="s">
        <v>92</v>
      </c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22" t="s">
        <v>93</v>
      </c>
      <c r="BA27" s="122"/>
      <c r="BB27" s="122"/>
      <c r="BC27" s="122"/>
      <c r="BD27" s="122"/>
      <c r="BE27" s="122"/>
      <c r="BF27" s="122"/>
      <c r="BG27" s="122"/>
      <c r="BH27" s="122" t="s">
        <v>94</v>
      </c>
      <c r="BI27" s="122"/>
      <c r="BJ27" s="122"/>
      <c r="BK27" s="122"/>
      <c r="BL27" s="122"/>
      <c r="BM27" s="122"/>
      <c r="BN27" s="122"/>
      <c r="BO27" s="122"/>
      <c r="BP27" s="159" t="s">
        <v>95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22" t="s">
        <v>96</v>
      </c>
      <c r="CG27" s="122"/>
      <c r="CH27" s="122"/>
      <c r="CI27" s="122"/>
      <c r="CJ27" s="122"/>
      <c r="CK27" s="122"/>
      <c r="CL27" s="122"/>
      <c r="CM27" s="122"/>
      <c r="CN27" s="122" t="s">
        <v>97</v>
      </c>
      <c r="CO27" s="122"/>
      <c r="CP27" s="122"/>
      <c r="CQ27" s="122"/>
      <c r="CR27" s="122"/>
      <c r="CS27" s="122"/>
      <c r="CT27" s="122"/>
      <c r="CU27" s="122"/>
    </row>
    <row r="28" spans="1:99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 t="s">
        <v>98</v>
      </c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2" t="s">
        <v>99</v>
      </c>
      <c r="BA28" s="122"/>
      <c r="BB28" s="122"/>
      <c r="BC28" s="122"/>
      <c r="BD28" s="122"/>
      <c r="BE28" s="122"/>
      <c r="BF28" s="122"/>
      <c r="BG28" s="122"/>
      <c r="BH28" s="122" t="s">
        <v>99</v>
      </c>
      <c r="BI28" s="122"/>
      <c r="BJ28" s="122"/>
      <c r="BK28" s="122"/>
      <c r="BL28" s="122"/>
      <c r="BM28" s="122"/>
      <c r="BN28" s="122"/>
      <c r="BO28" s="122"/>
      <c r="BP28" s="122" t="s">
        <v>100</v>
      </c>
      <c r="BQ28" s="122"/>
      <c r="BR28" s="122"/>
      <c r="BS28" s="122"/>
      <c r="BT28" s="122"/>
      <c r="BU28" s="122"/>
      <c r="BV28" s="122"/>
      <c r="BW28" s="122"/>
      <c r="BX28" s="122" t="s">
        <v>101</v>
      </c>
      <c r="BY28" s="122"/>
      <c r="BZ28" s="122"/>
      <c r="CA28" s="122"/>
      <c r="CB28" s="122"/>
      <c r="CC28" s="122"/>
      <c r="CD28" s="122"/>
      <c r="CE28" s="122"/>
      <c r="CF28" s="122" t="s">
        <v>102</v>
      </c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</row>
    <row r="29" spans="1:99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 t="s">
        <v>103</v>
      </c>
      <c r="AK29" s="122"/>
      <c r="AL29" s="122"/>
      <c r="AM29" s="122"/>
      <c r="AN29" s="122"/>
      <c r="AO29" s="122"/>
      <c r="AP29" s="122"/>
      <c r="AQ29" s="122"/>
      <c r="AR29" s="122" t="s">
        <v>103</v>
      </c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 t="s">
        <v>104</v>
      </c>
      <c r="BQ29" s="122"/>
      <c r="BR29" s="122"/>
      <c r="BS29" s="122"/>
      <c r="BT29" s="122"/>
      <c r="BU29" s="122"/>
      <c r="BV29" s="122"/>
      <c r="BW29" s="122"/>
      <c r="BX29" s="122" t="s">
        <v>104</v>
      </c>
      <c r="BY29" s="122"/>
      <c r="BZ29" s="122"/>
      <c r="CA29" s="122"/>
      <c r="CB29" s="122"/>
      <c r="CC29" s="122"/>
      <c r="CD29" s="122"/>
      <c r="CE29" s="122"/>
      <c r="CF29" s="122" t="s">
        <v>105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</row>
    <row r="30" spans="1:99" ht="12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 t="s">
        <v>106</v>
      </c>
      <c r="AK30" s="122"/>
      <c r="AL30" s="122"/>
      <c r="AM30" s="122"/>
      <c r="AN30" s="122"/>
      <c r="AO30" s="122"/>
      <c r="AP30" s="122"/>
      <c r="AQ30" s="122"/>
      <c r="AR30" s="122" t="s">
        <v>107</v>
      </c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 t="s">
        <v>69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</row>
    <row r="31" spans="1:99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 t="s">
        <v>108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</row>
    <row r="32" spans="1:99" ht="12.75">
      <c r="A32" s="159">
        <v>1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v>2</v>
      </c>
      <c r="X32" s="159"/>
      <c r="Y32" s="159"/>
      <c r="Z32" s="159"/>
      <c r="AA32" s="159"/>
      <c r="AB32" s="159">
        <v>3</v>
      </c>
      <c r="AC32" s="159"/>
      <c r="AD32" s="159"/>
      <c r="AE32" s="159"/>
      <c r="AF32" s="159"/>
      <c r="AG32" s="159"/>
      <c r="AH32" s="159"/>
      <c r="AI32" s="159"/>
      <c r="AJ32" s="159">
        <v>4</v>
      </c>
      <c r="AK32" s="159"/>
      <c r="AL32" s="159"/>
      <c r="AM32" s="159"/>
      <c r="AN32" s="159"/>
      <c r="AO32" s="159"/>
      <c r="AP32" s="159"/>
      <c r="AQ32" s="159"/>
      <c r="AR32" s="159">
        <v>5</v>
      </c>
      <c r="AS32" s="159"/>
      <c r="AT32" s="159"/>
      <c r="AU32" s="159"/>
      <c r="AV32" s="159"/>
      <c r="AW32" s="159"/>
      <c r="AX32" s="159"/>
      <c r="AY32" s="159"/>
      <c r="AZ32" s="159">
        <v>6</v>
      </c>
      <c r="BA32" s="159"/>
      <c r="BB32" s="159"/>
      <c r="BC32" s="159"/>
      <c r="BD32" s="159"/>
      <c r="BE32" s="159"/>
      <c r="BF32" s="159"/>
      <c r="BG32" s="159"/>
      <c r="BH32" s="159">
        <v>7</v>
      </c>
      <c r="BI32" s="159"/>
      <c r="BJ32" s="159"/>
      <c r="BK32" s="159"/>
      <c r="BL32" s="159"/>
      <c r="BM32" s="159"/>
      <c r="BN32" s="159"/>
      <c r="BO32" s="159"/>
      <c r="BP32" s="159">
        <v>8</v>
      </c>
      <c r="BQ32" s="159"/>
      <c r="BR32" s="159"/>
      <c r="BS32" s="159"/>
      <c r="BT32" s="159"/>
      <c r="BU32" s="159"/>
      <c r="BV32" s="159"/>
      <c r="BW32" s="159"/>
      <c r="BX32" s="159">
        <v>9</v>
      </c>
      <c r="BY32" s="159"/>
      <c r="BZ32" s="159"/>
      <c r="CA32" s="159"/>
      <c r="CB32" s="159"/>
      <c r="CC32" s="159"/>
      <c r="CD32" s="159"/>
      <c r="CE32" s="159"/>
      <c r="CF32" s="159">
        <v>10</v>
      </c>
      <c r="CG32" s="159"/>
      <c r="CH32" s="159"/>
      <c r="CI32" s="159"/>
      <c r="CJ32" s="159"/>
      <c r="CK32" s="159"/>
      <c r="CL32" s="159"/>
      <c r="CM32" s="159"/>
      <c r="CN32" s="159">
        <v>11</v>
      </c>
      <c r="CO32" s="159"/>
      <c r="CP32" s="159"/>
      <c r="CQ32" s="159"/>
      <c r="CR32" s="159"/>
      <c r="CS32" s="159"/>
      <c r="CT32" s="159"/>
      <c r="CU32" s="159"/>
    </row>
    <row r="33" spans="1:99" s="36" customFormat="1" ht="1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4"/>
      <c r="X33" s="154"/>
      <c r="Y33" s="154"/>
      <c r="Z33" s="154"/>
      <c r="AA33" s="154"/>
      <c r="AB33" s="155" t="s">
        <v>109</v>
      </c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</row>
    <row r="34" spans="1:99" ht="12.75">
      <c r="A34" s="156" t="s">
        <v>110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36" t="s">
        <v>111</v>
      </c>
      <c r="X34" s="136"/>
      <c r="Y34" s="136"/>
      <c r="Z34" s="136"/>
      <c r="AA34" s="136"/>
      <c r="AB34" s="134"/>
      <c r="AC34" s="134"/>
      <c r="AD34" s="134"/>
      <c r="AE34" s="134"/>
      <c r="AF34" s="134"/>
      <c r="AG34" s="134"/>
      <c r="AH34" s="134"/>
      <c r="AI34" s="134"/>
      <c r="AJ34" s="134">
        <v>68969.8</v>
      </c>
      <c r="AK34" s="134"/>
      <c r="AL34" s="134"/>
      <c r="AM34" s="134"/>
      <c r="AN34" s="134"/>
      <c r="AO34" s="134"/>
      <c r="AP34" s="134"/>
      <c r="AQ34" s="134"/>
      <c r="AR34" s="134">
        <v>46240.3</v>
      </c>
      <c r="AS34" s="134"/>
      <c r="AT34" s="134"/>
      <c r="AU34" s="134"/>
      <c r="AV34" s="134"/>
      <c r="AW34" s="134"/>
      <c r="AX34" s="134"/>
      <c r="AY34" s="134"/>
      <c r="AZ34" s="137">
        <v>236392.6</v>
      </c>
      <c r="BA34" s="137"/>
      <c r="BB34" s="137"/>
      <c r="BC34" s="137"/>
      <c r="BD34" s="137"/>
      <c r="BE34" s="137"/>
      <c r="BF34" s="137"/>
      <c r="BG34" s="137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>
        <v>39096.9</v>
      </c>
      <c r="CO34" s="134"/>
      <c r="CP34" s="134"/>
      <c r="CQ34" s="134"/>
      <c r="CR34" s="134"/>
      <c r="CS34" s="134"/>
      <c r="CT34" s="134"/>
      <c r="CU34" s="134"/>
    </row>
    <row r="35" spans="1:99" ht="12.75">
      <c r="A35" s="165" t="s">
        <v>112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36"/>
      <c r="X35" s="136"/>
      <c r="Y35" s="136"/>
      <c r="Z35" s="136"/>
      <c r="AA35" s="136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7"/>
      <c r="BA35" s="137"/>
      <c r="BB35" s="137"/>
      <c r="BC35" s="137"/>
      <c r="BD35" s="137"/>
      <c r="BE35" s="137"/>
      <c r="BF35" s="137"/>
      <c r="BG35" s="137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</row>
    <row r="36" spans="1:99" ht="12.75">
      <c r="A36" s="157" t="s">
        <v>113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36"/>
      <c r="X36" s="136"/>
      <c r="Y36" s="136"/>
      <c r="Z36" s="136"/>
      <c r="AA36" s="136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7"/>
      <c r="BA36" s="137"/>
      <c r="BB36" s="137"/>
      <c r="BC36" s="137"/>
      <c r="BD36" s="137"/>
      <c r="BE36" s="137"/>
      <c r="BF36" s="137"/>
      <c r="BG36" s="137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</row>
    <row r="37" spans="1:99" ht="12.75">
      <c r="A37" s="135" t="s">
        <v>114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6" t="s">
        <v>115</v>
      </c>
      <c r="X37" s="136"/>
      <c r="Y37" s="136"/>
      <c r="Z37" s="136"/>
      <c r="AA37" s="136"/>
      <c r="AB37" s="134"/>
      <c r="AC37" s="134"/>
      <c r="AD37" s="134"/>
      <c r="AE37" s="134"/>
      <c r="AF37" s="134"/>
      <c r="AG37" s="134"/>
      <c r="AH37" s="134"/>
      <c r="AI37" s="134"/>
      <c r="AJ37" s="134">
        <f>AJ34</f>
        <v>68969.8</v>
      </c>
      <c r="AK37" s="134"/>
      <c r="AL37" s="134"/>
      <c r="AM37" s="134"/>
      <c r="AN37" s="134"/>
      <c r="AO37" s="134"/>
      <c r="AP37" s="134"/>
      <c r="AQ37" s="134"/>
      <c r="AR37" s="134">
        <f>AR34</f>
        <v>46240.3</v>
      </c>
      <c r="AS37" s="134"/>
      <c r="AT37" s="134"/>
      <c r="AU37" s="134"/>
      <c r="AV37" s="134"/>
      <c r="AW37" s="134"/>
      <c r="AX37" s="134"/>
      <c r="AY37" s="134"/>
      <c r="AZ37" s="137">
        <f>AZ34</f>
        <v>236392.6</v>
      </c>
      <c r="BA37" s="137"/>
      <c r="BB37" s="137"/>
      <c r="BC37" s="137"/>
      <c r="BD37" s="137"/>
      <c r="BE37" s="137"/>
      <c r="BF37" s="137"/>
      <c r="BG37" s="137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>
        <f>CN34</f>
        <v>39096.9</v>
      </c>
      <c r="CO37" s="134"/>
      <c r="CP37" s="134"/>
      <c r="CQ37" s="134"/>
      <c r="CR37" s="134"/>
      <c r="CS37" s="134"/>
      <c r="CT37" s="134"/>
      <c r="CU37" s="134"/>
    </row>
    <row r="38" spans="1:99" ht="12.75">
      <c r="A38" s="138" t="s">
        <v>116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6"/>
      <c r="X38" s="136"/>
      <c r="Y38" s="136"/>
      <c r="Z38" s="136"/>
      <c r="AA38" s="136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7"/>
      <c r="BA38" s="137"/>
      <c r="BB38" s="137"/>
      <c r="BC38" s="137"/>
      <c r="BD38" s="137"/>
      <c r="BE38" s="137"/>
      <c r="BF38" s="137"/>
      <c r="BG38" s="137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</row>
    <row r="39" spans="1:99" ht="12.75">
      <c r="A39" s="164" t="s">
        <v>79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36" t="s">
        <v>117</v>
      </c>
      <c r="X39" s="136"/>
      <c r="Y39" s="136"/>
      <c r="Z39" s="136"/>
      <c r="AA39" s="136"/>
      <c r="AB39" s="134"/>
      <c r="AC39" s="134"/>
      <c r="AD39" s="134"/>
      <c r="AE39" s="134"/>
      <c r="AF39" s="134"/>
      <c r="AG39" s="134"/>
      <c r="AH39" s="134"/>
      <c r="AI39" s="134"/>
      <c r="AJ39" s="137">
        <v>26823.7</v>
      </c>
      <c r="AK39" s="137"/>
      <c r="AL39" s="137"/>
      <c r="AM39" s="137"/>
      <c r="AN39" s="137"/>
      <c r="AO39" s="137"/>
      <c r="AP39" s="137"/>
      <c r="AQ39" s="137"/>
      <c r="AR39" s="137">
        <v>30508.4</v>
      </c>
      <c r="AS39" s="137"/>
      <c r="AT39" s="137"/>
      <c r="AU39" s="137"/>
      <c r="AV39" s="137"/>
      <c r="AW39" s="137"/>
      <c r="AX39" s="137"/>
      <c r="AY39" s="137"/>
      <c r="AZ39" s="134">
        <v>171499.4</v>
      </c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>
        <v>2778.3</v>
      </c>
      <c r="CO39" s="134"/>
      <c r="CP39" s="134"/>
      <c r="CQ39" s="134"/>
      <c r="CR39" s="134"/>
      <c r="CS39" s="134"/>
      <c r="CT39" s="134"/>
      <c r="CU39" s="134"/>
    </row>
    <row r="40" spans="1:99" ht="12.75">
      <c r="A40" s="151" t="s">
        <v>118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36"/>
      <c r="X40" s="136"/>
      <c r="Y40" s="136"/>
      <c r="Z40" s="136"/>
      <c r="AA40" s="136"/>
      <c r="AB40" s="134"/>
      <c r="AC40" s="134"/>
      <c r="AD40" s="134"/>
      <c r="AE40" s="134"/>
      <c r="AF40" s="134"/>
      <c r="AG40" s="134"/>
      <c r="AH40" s="134"/>
      <c r="AI40" s="134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</row>
    <row r="41" spans="1:99" ht="12.75">
      <c r="A41" s="140" t="s">
        <v>119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36" t="s">
        <v>120</v>
      </c>
      <c r="X41" s="136"/>
      <c r="Y41" s="136"/>
      <c r="Z41" s="136"/>
      <c r="AA41" s="136"/>
      <c r="AB41" s="134"/>
      <c r="AC41" s="134"/>
      <c r="AD41" s="134"/>
      <c r="AE41" s="134"/>
      <c r="AF41" s="134"/>
      <c r="AG41" s="134"/>
      <c r="AH41" s="134"/>
      <c r="AI41" s="134"/>
      <c r="AJ41" s="134">
        <v>3714.8</v>
      </c>
      <c r="AK41" s="134"/>
      <c r="AL41" s="134"/>
      <c r="AM41" s="134"/>
      <c r="AN41" s="134"/>
      <c r="AO41" s="134"/>
      <c r="AP41" s="134"/>
      <c r="AQ41" s="134"/>
      <c r="AR41" s="134">
        <v>6060.1</v>
      </c>
      <c r="AS41" s="134"/>
      <c r="AT41" s="134"/>
      <c r="AU41" s="134"/>
      <c r="AV41" s="134"/>
      <c r="AW41" s="134"/>
      <c r="AX41" s="134"/>
      <c r="AY41" s="134"/>
      <c r="AZ41" s="134">
        <v>41332.8</v>
      </c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7">
        <v>4523.1</v>
      </c>
      <c r="CO41" s="137"/>
      <c r="CP41" s="137"/>
      <c r="CQ41" s="137"/>
      <c r="CR41" s="137"/>
      <c r="CS41" s="137"/>
      <c r="CT41" s="137"/>
      <c r="CU41" s="137"/>
    </row>
    <row r="42" spans="1:99" ht="12.75">
      <c r="A42" s="151" t="s">
        <v>121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36"/>
      <c r="X42" s="136"/>
      <c r="Y42" s="136"/>
      <c r="Z42" s="136"/>
      <c r="AA42" s="136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7"/>
      <c r="CO42" s="137"/>
      <c r="CP42" s="137"/>
      <c r="CQ42" s="137"/>
      <c r="CR42" s="137"/>
      <c r="CS42" s="137"/>
      <c r="CT42" s="137"/>
      <c r="CU42" s="137"/>
    </row>
    <row r="43" spans="1:99" ht="12.75">
      <c r="A43" s="156" t="s">
        <v>122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36" t="s">
        <v>123</v>
      </c>
      <c r="X43" s="136"/>
      <c r="Y43" s="136"/>
      <c r="Z43" s="136"/>
      <c r="AA43" s="136"/>
      <c r="AB43" s="134"/>
      <c r="AC43" s="134"/>
      <c r="AD43" s="134"/>
      <c r="AE43" s="134"/>
      <c r="AF43" s="134"/>
      <c r="AG43" s="134"/>
      <c r="AH43" s="134"/>
      <c r="AI43" s="134"/>
      <c r="AJ43" s="134">
        <v>54288.6</v>
      </c>
      <c r="AK43" s="134"/>
      <c r="AL43" s="134"/>
      <c r="AM43" s="134"/>
      <c r="AN43" s="134"/>
      <c r="AO43" s="134"/>
      <c r="AP43" s="134"/>
      <c r="AQ43" s="134"/>
      <c r="AR43" s="137">
        <v>54229.2</v>
      </c>
      <c r="AS43" s="137"/>
      <c r="AT43" s="137"/>
      <c r="AU43" s="137"/>
      <c r="AV43" s="137"/>
      <c r="AW43" s="137"/>
      <c r="AX43" s="137"/>
      <c r="AY43" s="137"/>
      <c r="AZ43" s="134">
        <v>238776.4</v>
      </c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7">
        <v>40114.3</v>
      </c>
      <c r="CO43" s="137"/>
      <c r="CP43" s="137"/>
      <c r="CQ43" s="137"/>
      <c r="CR43" s="137"/>
      <c r="CS43" s="137"/>
      <c r="CT43" s="137"/>
      <c r="CU43" s="137"/>
    </row>
    <row r="44" spans="1:99" ht="12.75">
      <c r="A44" s="157" t="s">
        <v>124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36"/>
      <c r="X44" s="136"/>
      <c r="Y44" s="136"/>
      <c r="Z44" s="136"/>
      <c r="AA44" s="136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7"/>
      <c r="AS44" s="137"/>
      <c r="AT44" s="137"/>
      <c r="AU44" s="137"/>
      <c r="AV44" s="137"/>
      <c r="AW44" s="137"/>
      <c r="AX44" s="137"/>
      <c r="AY44" s="137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7"/>
      <c r="CO44" s="137"/>
      <c r="CP44" s="137"/>
      <c r="CQ44" s="137"/>
      <c r="CR44" s="137"/>
      <c r="CS44" s="137"/>
      <c r="CT44" s="137"/>
      <c r="CU44" s="137"/>
    </row>
    <row r="45" spans="1:99" ht="12.75">
      <c r="A45" s="135" t="s">
        <v>125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6" t="s">
        <v>126</v>
      </c>
      <c r="X45" s="136"/>
      <c r="Y45" s="136"/>
      <c r="Z45" s="136"/>
      <c r="AA45" s="136"/>
      <c r="AB45" s="134"/>
      <c r="AC45" s="134"/>
      <c r="AD45" s="134"/>
      <c r="AE45" s="134"/>
      <c r="AF45" s="134"/>
      <c r="AG45" s="134"/>
      <c r="AH45" s="134"/>
      <c r="AI45" s="134"/>
      <c r="AJ45" s="134">
        <f>AJ43</f>
        <v>54288.6</v>
      </c>
      <c r="AK45" s="134"/>
      <c r="AL45" s="134"/>
      <c r="AM45" s="134"/>
      <c r="AN45" s="134"/>
      <c r="AO45" s="134"/>
      <c r="AP45" s="134"/>
      <c r="AQ45" s="134"/>
      <c r="AR45" s="137">
        <f>AR43</f>
        <v>54229.2</v>
      </c>
      <c r="AS45" s="137"/>
      <c r="AT45" s="137"/>
      <c r="AU45" s="137"/>
      <c r="AV45" s="137"/>
      <c r="AW45" s="137"/>
      <c r="AX45" s="137"/>
      <c r="AY45" s="137"/>
      <c r="AZ45" s="134">
        <f>AZ43</f>
        <v>238776.4</v>
      </c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7">
        <f>CN43</f>
        <v>40114.3</v>
      </c>
      <c r="CO45" s="137"/>
      <c r="CP45" s="137"/>
      <c r="CQ45" s="137"/>
      <c r="CR45" s="137"/>
      <c r="CS45" s="137"/>
      <c r="CT45" s="137"/>
      <c r="CU45" s="137"/>
    </row>
    <row r="46" spans="1:99" ht="12.75">
      <c r="A46" s="138" t="s">
        <v>116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6"/>
      <c r="X46" s="136"/>
      <c r="Y46" s="136"/>
      <c r="Z46" s="136"/>
      <c r="AA46" s="136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7"/>
      <c r="AS46" s="137"/>
      <c r="AT46" s="137"/>
      <c r="AU46" s="137"/>
      <c r="AV46" s="137"/>
      <c r="AW46" s="137"/>
      <c r="AX46" s="137"/>
      <c r="AY46" s="137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7"/>
      <c r="CO46" s="137"/>
      <c r="CP46" s="137"/>
      <c r="CQ46" s="137"/>
      <c r="CR46" s="137"/>
      <c r="CS46" s="137"/>
      <c r="CT46" s="137"/>
      <c r="CU46" s="137"/>
    </row>
    <row r="47" spans="1:99" ht="12.75">
      <c r="A47" s="140" t="s">
        <v>73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9" t="s">
        <v>127</v>
      </c>
      <c r="X47" s="149"/>
      <c r="Y47" s="149"/>
      <c r="Z47" s="149"/>
      <c r="AA47" s="149"/>
      <c r="AB47" s="147"/>
      <c r="AC47" s="147"/>
      <c r="AD47" s="147"/>
      <c r="AE47" s="147"/>
      <c r="AF47" s="147"/>
      <c r="AG47" s="147"/>
      <c r="AH47" s="147"/>
      <c r="AI47" s="147"/>
      <c r="AJ47" s="147">
        <f>AJ45-AJ66</f>
        <v>46071.6</v>
      </c>
      <c r="AK47" s="147"/>
      <c r="AL47" s="147"/>
      <c r="AM47" s="147"/>
      <c r="AN47" s="147"/>
      <c r="AO47" s="147"/>
      <c r="AP47" s="147"/>
      <c r="AQ47" s="147"/>
      <c r="AR47" s="146">
        <f>AR45-AR66</f>
        <v>47917.6</v>
      </c>
      <c r="AS47" s="147"/>
      <c r="AT47" s="147"/>
      <c r="AU47" s="147"/>
      <c r="AV47" s="147"/>
      <c r="AW47" s="147"/>
      <c r="AX47" s="147"/>
      <c r="AY47" s="147"/>
      <c r="AZ47" s="147">
        <f>AZ45-AZ66</f>
        <v>220182.1</v>
      </c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8"/>
      <c r="BQ47" s="148"/>
      <c r="BR47" s="148"/>
      <c r="BS47" s="148"/>
      <c r="BT47" s="148"/>
      <c r="BU47" s="148"/>
      <c r="BV47" s="148"/>
      <c r="BW47" s="148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>
        <f>CN43-CN66</f>
        <v>37073.8</v>
      </c>
      <c r="CO47" s="147"/>
      <c r="CP47" s="147"/>
      <c r="CQ47" s="147"/>
      <c r="CR47" s="147"/>
      <c r="CS47" s="147"/>
      <c r="CT47" s="147"/>
      <c r="CU47" s="147"/>
    </row>
    <row r="48" spans="1:99" ht="12.75">
      <c r="A48" s="145" t="s">
        <v>128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9"/>
      <c r="X48" s="149"/>
      <c r="Y48" s="149"/>
      <c r="Z48" s="149"/>
      <c r="AA48" s="149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8"/>
      <c r="BQ48" s="148"/>
      <c r="BR48" s="148"/>
      <c r="BS48" s="148"/>
      <c r="BT48" s="148"/>
      <c r="BU48" s="148"/>
      <c r="BV48" s="148"/>
      <c r="BW48" s="148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</row>
    <row r="49" spans="1:99" ht="12.75">
      <c r="A49" s="145" t="s">
        <v>129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9"/>
      <c r="X49" s="149"/>
      <c r="Y49" s="149"/>
      <c r="Z49" s="149"/>
      <c r="AA49" s="149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8"/>
      <c r="BQ49" s="148"/>
      <c r="BR49" s="148"/>
      <c r="BS49" s="148"/>
      <c r="BT49" s="148"/>
      <c r="BU49" s="148"/>
      <c r="BV49" s="148"/>
      <c r="BW49" s="148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</row>
    <row r="50" spans="1:99" ht="12.75">
      <c r="A50" s="145" t="s">
        <v>130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9"/>
      <c r="X50" s="149"/>
      <c r="Y50" s="149"/>
      <c r="Z50" s="149"/>
      <c r="AA50" s="149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8"/>
      <c r="BQ50" s="148"/>
      <c r="BR50" s="148"/>
      <c r="BS50" s="148"/>
      <c r="BT50" s="148"/>
      <c r="BU50" s="148"/>
      <c r="BV50" s="148"/>
      <c r="BW50" s="148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</row>
    <row r="51" spans="1:99" ht="12.75">
      <c r="A51" s="145" t="s">
        <v>131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9"/>
      <c r="X51" s="149"/>
      <c r="Y51" s="149"/>
      <c r="Z51" s="149"/>
      <c r="AA51" s="149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8"/>
      <c r="BQ51" s="148"/>
      <c r="BR51" s="148"/>
      <c r="BS51" s="148"/>
      <c r="BT51" s="148"/>
      <c r="BU51" s="148"/>
      <c r="BV51" s="148"/>
      <c r="BW51" s="148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</row>
    <row r="52" spans="1:99" ht="12.75">
      <c r="A52" s="145" t="s">
        <v>132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9"/>
      <c r="X52" s="149"/>
      <c r="Y52" s="149"/>
      <c r="Z52" s="149"/>
      <c r="AA52" s="149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8"/>
      <c r="BQ52" s="148"/>
      <c r="BR52" s="148"/>
      <c r="BS52" s="148"/>
      <c r="BT52" s="148"/>
      <c r="BU52" s="148"/>
      <c r="BV52" s="148"/>
      <c r="BW52" s="148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</row>
    <row r="53" spans="1:99" ht="12.75">
      <c r="A53" s="145" t="s">
        <v>133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9"/>
      <c r="X53" s="149"/>
      <c r="Y53" s="149"/>
      <c r="Z53" s="149"/>
      <c r="AA53" s="149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8"/>
      <c r="BQ53" s="148"/>
      <c r="BR53" s="148"/>
      <c r="BS53" s="148"/>
      <c r="BT53" s="148"/>
      <c r="BU53" s="148"/>
      <c r="BV53" s="148"/>
      <c r="BW53" s="148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</row>
    <row r="54" spans="1:99" ht="12.75">
      <c r="A54" s="145" t="s">
        <v>134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9"/>
      <c r="X54" s="149"/>
      <c r="Y54" s="149"/>
      <c r="Z54" s="149"/>
      <c r="AA54" s="149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8"/>
      <c r="BQ54" s="148"/>
      <c r="BR54" s="148"/>
      <c r="BS54" s="148"/>
      <c r="BT54" s="148"/>
      <c r="BU54" s="148"/>
      <c r="BV54" s="148"/>
      <c r="BW54" s="148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</row>
    <row r="55" spans="1:99" ht="12.75">
      <c r="A55" s="158" t="s">
        <v>135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42" t="s">
        <v>136</v>
      </c>
      <c r="X55" s="142"/>
      <c r="Y55" s="142"/>
      <c r="Z55" s="142"/>
      <c r="AA55" s="142"/>
      <c r="AB55" s="159" t="s">
        <v>81</v>
      </c>
      <c r="AC55" s="159"/>
      <c r="AD55" s="159"/>
      <c r="AE55" s="159"/>
      <c r="AF55" s="159"/>
      <c r="AG55" s="159"/>
      <c r="AH55" s="159"/>
      <c r="AI55" s="159"/>
      <c r="AJ55" s="134"/>
      <c r="AK55" s="134"/>
      <c r="AL55" s="134"/>
      <c r="AM55" s="134"/>
      <c r="AN55" s="134"/>
      <c r="AO55" s="134"/>
      <c r="AP55" s="134"/>
      <c r="AQ55" s="134"/>
      <c r="AR55" s="134">
        <v>465.4</v>
      </c>
      <c r="AS55" s="134"/>
      <c r="AT55" s="134"/>
      <c r="AU55" s="134"/>
      <c r="AV55" s="134"/>
      <c r="AW55" s="134"/>
      <c r="AX55" s="134"/>
      <c r="AY55" s="134"/>
      <c r="AZ55" s="134">
        <v>104628.9</v>
      </c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>
        <v>47.1</v>
      </c>
      <c r="CO55" s="134"/>
      <c r="CP55" s="134"/>
      <c r="CQ55" s="134"/>
      <c r="CR55" s="134"/>
      <c r="CS55" s="134"/>
      <c r="CT55" s="134"/>
      <c r="CU55" s="134"/>
    </row>
    <row r="56" spans="1:99" ht="12.75">
      <c r="A56" s="163" t="s">
        <v>137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42" t="s">
        <v>11</v>
      </c>
      <c r="X56" s="142"/>
      <c r="Y56" s="142"/>
      <c r="Z56" s="142"/>
      <c r="AA56" s="142"/>
      <c r="AB56" s="159" t="s">
        <v>81</v>
      </c>
      <c r="AC56" s="159"/>
      <c r="AD56" s="159"/>
      <c r="AE56" s="159"/>
      <c r="AF56" s="159"/>
      <c r="AG56" s="159"/>
      <c r="AH56" s="159"/>
      <c r="AI56" s="159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7">
        <v>7990.8</v>
      </c>
      <c r="BA56" s="137"/>
      <c r="BB56" s="137"/>
      <c r="BC56" s="137"/>
      <c r="BD56" s="137"/>
      <c r="BE56" s="137"/>
      <c r="BF56" s="137"/>
      <c r="BG56" s="137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>
        <v>125.8</v>
      </c>
      <c r="CO56" s="134"/>
      <c r="CP56" s="134"/>
      <c r="CQ56" s="134"/>
      <c r="CR56" s="134"/>
      <c r="CS56" s="134"/>
      <c r="CT56" s="134"/>
      <c r="CU56" s="134"/>
    </row>
    <row r="57" spans="1:99" ht="12.75">
      <c r="A57" s="163" t="s">
        <v>138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42" t="s">
        <v>139</v>
      </c>
      <c r="X57" s="142"/>
      <c r="Y57" s="142"/>
      <c r="Z57" s="142"/>
      <c r="AA57" s="142"/>
      <c r="AB57" s="134"/>
      <c r="AC57" s="134"/>
      <c r="AD57" s="134"/>
      <c r="AE57" s="134"/>
      <c r="AF57" s="134"/>
      <c r="AG57" s="134"/>
      <c r="AH57" s="134"/>
      <c r="AI57" s="134"/>
      <c r="AJ57" s="134">
        <v>22707.9</v>
      </c>
      <c r="AK57" s="134"/>
      <c r="AL57" s="134"/>
      <c r="AM57" s="134"/>
      <c r="AN57" s="134"/>
      <c r="AO57" s="134"/>
      <c r="AP57" s="134"/>
      <c r="AQ57" s="134"/>
      <c r="AR57" s="137">
        <v>15999.2</v>
      </c>
      <c r="AS57" s="137"/>
      <c r="AT57" s="137"/>
      <c r="AU57" s="137"/>
      <c r="AV57" s="137"/>
      <c r="AW57" s="137"/>
      <c r="AX57" s="137"/>
      <c r="AY57" s="137"/>
      <c r="AZ57" s="134">
        <v>29690.1</v>
      </c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7">
        <v>1.4</v>
      </c>
      <c r="CO57" s="137"/>
      <c r="CP57" s="137"/>
      <c r="CQ57" s="137"/>
      <c r="CR57" s="137"/>
      <c r="CS57" s="137"/>
      <c r="CT57" s="137"/>
      <c r="CU57" s="137"/>
    </row>
    <row r="58" spans="1:99" ht="12.75">
      <c r="A58" s="162" t="s">
        <v>140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42" t="s">
        <v>141</v>
      </c>
      <c r="X58" s="142"/>
      <c r="Y58" s="142"/>
      <c r="Z58" s="142"/>
      <c r="AA58" s="142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9"/>
      <c r="BQ58" s="139"/>
      <c r="BR58" s="139"/>
      <c r="BS58" s="139"/>
      <c r="BT58" s="139"/>
      <c r="BU58" s="139"/>
      <c r="BV58" s="139"/>
      <c r="BW58" s="139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</row>
    <row r="59" spans="1:99" ht="12.75">
      <c r="A59" s="160" t="s">
        <v>142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42"/>
      <c r="X59" s="142"/>
      <c r="Y59" s="142"/>
      <c r="Z59" s="142"/>
      <c r="AA59" s="142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9"/>
      <c r="BQ59" s="139"/>
      <c r="BR59" s="139"/>
      <c r="BS59" s="139"/>
      <c r="BT59" s="139"/>
      <c r="BU59" s="139"/>
      <c r="BV59" s="139"/>
      <c r="BW59" s="139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</row>
    <row r="60" spans="1:99" ht="12.75">
      <c r="A60" s="160" t="s">
        <v>143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42"/>
      <c r="X60" s="142"/>
      <c r="Y60" s="142"/>
      <c r="Z60" s="142"/>
      <c r="AA60" s="142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9"/>
      <c r="BQ60" s="139"/>
      <c r="BR60" s="139"/>
      <c r="BS60" s="139"/>
      <c r="BT60" s="139"/>
      <c r="BU60" s="139"/>
      <c r="BV60" s="139"/>
      <c r="BW60" s="139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</row>
    <row r="61" spans="1:99" ht="12.75">
      <c r="A61" s="160" t="s">
        <v>144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42"/>
      <c r="X61" s="142"/>
      <c r="Y61" s="142"/>
      <c r="Z61" s="142"/>
      <c r="AA61" s="142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9"/>
      <c r="BQ61" s="139"/>
      <c r="BR61" s="139"/>
      <c r="BS61" s="139"/>
      <c r="BT61" s="139"/>
      <c r="BU61" s="139"/>
      <c r="BV61" s="139"/>
      <c r="BW61" s="139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</row>
    <row r="62" spans="1:99" ht="12.75">
      <c r="A62" s="161" t="s">
        <v>145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42"/>
      <c r="X62" s="142"/>
      <c r="Y62" s="142"/>
      <c r="Z62" s="142"/>
      <c r="AA62" s="142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9"/>
      <c r="BQ62" s="139"/>
      <c r="BR62" s="139"/>
      <c r="BS62" s="139"/>
      <c r="BT62" s="139"/>
      <c r="BU62" s="139"/>
      <c r="BV62" s="139"/>
      <c r="BW62" s="139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</row>
    <row r="63" spans="1:99" ht="12.75">
      <c r="A63" s="162" t="s">
        <v>146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36" t="s">
        <v>147</v>
      </c>
      <c r="X63" s="136"/>
      <c r="Y63" s="136"/>
      <c r="Z63" s="136"/>
      <c r="AA63" s="136"/>
      <c r="AB63" s="134"/>
      <c r="AC63" s="134"/>
      <c r="AD63" s="134"/>
      <c r="AE63" s="134"/>
      <c r="AF63" s="134"/>
      <c r="AG63" s="134"/>
      <c r="AH63" s="134"/>
      <c r="AI63" s="134"/>
      <c r="AJ63" s="134">
        <v>10218.7</v>
      </c>
      <c r="AK63" s="134"/>
      <c r="AL63" s="134"/>
      <c r="AM63" s="134"/>
      <c r="AN63" s="134"/>
      <c r="AO63" s="134"/>
      <c r="AP63" s="134"/>
      <c r="AQ63" s="134"/>
      <c r="AR63" s="134">
        <v>16704.5</v>
      </c>
      <c r="AS63" s="134"/>
      <c r="AT63" s="134"/>
      <c r="AU63" s="134"/>
      <c r="AV63" s="134"/>
      <c r="AW63" s="134"/>
      <c r="AX63" s="134"/>
      <c r="AY63" s="134"/>
      <c r="AZ63" s="134">
        <v>44816.9</v>
      </c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9"/>
      <c r="BQ63" s="139"/>
      <c r="BR63" s="139"/>
      <c r="BS63" s="139"/>
      <c r="BT63" s="139"/>
      <c r="BU63" s="139"/>
      <c r="BV63" s="139"/>
      <c r="BW63" s="139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>
        <v>21891.3</v>
      </c>
      <c r="CO63" s="134"/>
      <c r="CP63" s="134"/>
      <c r="CQ63" s="134"/>
      <c r="CR63" s="134"/>
      <c r="CS63" s="134"/>
      <c r="CT63" s="134"/>
      <c r="CU63" s="134"/>
    </row>
    <row r="64" spans="1:99" ht="12.75">
      <c r="A64" s="160" t="s">
        <v>148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36"/>
      <c r="X64" s="136"/>
      <c r="Y64" s="136"/>
      <c r="Z64" s="136"/>
      <c r="AA64" s="136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9"/>
      <c r="BQ64" s="139"/>
      <c r="BR64" s="139"/>
      <c r="BS64" s="139"/>
      <c r="BT64" s="139"/>
      <c r="BU64" s="139"/>
      <c r="BV64" s="139"/>
      <c r="BW64" s="139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</row>
    <row r="65" spans="1:99" ht="12.75">
      <c r="A65" s="161" t="s">
        <v>149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36"/>
      <c r="X65" s="136"/>
      <c r="Y65" s="136"/>
      <c r="Z65" s="136"/>
      <c r="AA65" s="136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9"/>
      <c r="BQ65" s="139"/>
      <c r="BR65" s="139"/>
      <c r="BS65" s="139"/>
      <c r="BT65" s="139"/>
      <c r="BU65" s="139"/>
      <c r="BV65" s="139"/>
      <c r="BW65" s="139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</row>
    <row r="66" spans="1:99" ht="12.75">
      <c r="A66" s="158" t="s">
        <v>150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42" t="s">
        <v>151</v>
      </c>
      <c r="X66" s="142"/>
      <c r="Y66" s="142"/>
      <c r="Z66" s="142"/>
      <c r="AA66" s="142"/>
      <c r="AB66" s="134"/>
      <c r="AC66" s="134"/>
      <c r="AD66" s="134"/>
      <c r="AE66" s="134"/>
      <c r="AF66" s="134"/>
      <c r="AG66" s="134"/>
      <c r="AH66" s="134"/>
      <c r="AI66" s="134"/>
      <c r="AJ66" s="137">
        <f>AJ67+AJ70</f>
        <v>8217</v>
      </c>
      <c r="AK66" s="137"/>
      <c r="AL66" s="137"/>
      <c r="AM66" s="137"/>
      <c r="AN66" s="137"/>
      <c r="AO66" s="137"/>
      <c r="AP66" s="137"/>
      <c r="AQ66" s="137"/>
      <c r="AR66" s="137">
        <f>AR67+AR70</f>
        <v>6311.6</v>
      </c>
      <c r="AS66" s="134"/>
      <c r="AT66" s="134"/>
      <c r="AU66" s="134"/>
      <c r="AV66" s="134"/>
      <c r="AW66" s="134"/>
      <c r="AX66" s="134"/>
      <c r="AY66" s="134"/>
      <c r="AZ66" s="134">
        <f>AZ67+AZ70</f>
        <v>18594.3</v>
      </c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>
        <f>CN67+CN70</f>
        <v>3040.5</v>
      </c>
      <c r="CO66" s="134"/>
      <c r="CP66" s="134"/>
      <c r="CQ66" s="134"/>
      <c r="CR66" s="134"/>
      <c r="CS66" s="134"/>
      <c r="CT66" s="134"/>
      <c r="CU66" s="134"/>
    </row>
    <row r="67" spans="1:99" ht="12.75">
      <c r="A67" s="140" t="s">
        <v>79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36" t="s">
        <v>10</v>
      </c>
      <c r="X67" s="136"/>
      <c r="Y67" s="136"/>
      <c r="Z67" s="136"/>
      <c r="AA67" s="136"/>
      <c r="AB67" s="159" t="s">
        <v>81</v>
      </c>
      <c r="AC67" s="159"/>
      <c r="AD67" s="159"/>
      <c r="AE67" s="159"/>
      <c r="AF67" s="159"/>
      <c r="AG67" s="159"/>
      <c r="AH67" s="159"/>
      <c r="AI67" s="159"/>
      <c r="AJ67" s="137">
        <v>5012.9</v>
      </c>
      <c r="AK67" s="137"/>
      <c r="AL67" s="137"/>
      <c r="AM67" s="137"/>
      <c r="AN67" s="137"/>
      <c r="AO67" s="137"/>
      <c r="AP67" s="137"/>
      <c r="AQ67" s="137"/>
      <c r="AR67" s="137">
        <v>2292.3</v>
      </c>
      <c r="AS67" s="137"/>
      <c r="AT67" s="137"/>
      <c r="AU67" s="137"/>
      <c r="AV67" s="137"/>
      <c r="AW67" s="137"/>
      <c r="AX67" s="137"/>
      <c r="AY67" s="137"/>
      <c r="AZ67" s="134">
        <v>7689.9</v>
      </c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7">
        <v>1337.4</v>
      </c>
      <c r="CO67" s="137"/>
      <c r="CP67" s="137"/>
      <c r="CQ67" s="137"/>
      <c r="CR67" s="137"/>
      <c r="CS67" s="137"/>
      <c r="CT67" s="137"/>
      <c r="CU67" s="137"/>
    </row>
    <row r="68" spans="1:99" ht="12.75">
      <c r="A68" s="138" t="s">
        <v>152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6"/>
      <c r="X68" s="136"/>
      <c r="Y68" s="136"/>
      <c r="Z68" s="136"/>
      <c r="AA68" s="136"/>
      <c r="AB68" s="159"/>
      <c r="AC68" s="159"/>
      <c r="AD68" s="159"/>
      <c r="AE68" s="159"/>
      <c r="AF68" s="159"/>
      <c r="AG68" s="159"/>
      <c r="AH68" s="159"/>
      <c r="AI68" s="159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7"/>
      <c r="CO68" s="137"/>
      <c r="CP68" s="137"/>
      <c r="CQ68" s="137"/>
      <c r="CR68" s="137"/>
      <c r="CS68" s="137"/>
      <c r="CT68" s="137"/>
      <c r="CU68" s="137"/>
    </row>
    <row r="69" spans="1:99" ht="12.75">
      <c r="A69" s="158" t="s">
        <v>153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42" t="s">
        <v>154</v>
      </c>
      <c r="X69" s="142"/>
      <c r="Y69" s="142"/>
      <c r="Z69" s="142"/>
      <c r="AA69" s="142"/>
      <c r="AB69" s="159" t="s">
        <v>81</v>
      </c>
      <c r="AC69" s="159"/>
      <c r="AD69" s="159"/>
      <c r="AE69" s="159"/>
      <c r="AF69" s="159"/>
      <c r="AG69" s="159"/>
      <c r="AH69" s="159"/>
      <c r="AI69" s="159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</row>
    <row r="70" spans="1:99" ht="12.75">
      <c r="A70" s="135" t="s">
        <v>155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49" t="s">
        <v>156</v>
      </c>
      <c r="X70" s="149"/>
      <c r="Y70" s="149"/>
      <c r="Z70" s="149"/>
      <c r="AA70" s="149"/>
      <c r="AB70" s="147"/>
      <c r="AC70" s="147"/>
      <c r="AD70" s="147"/>
      <c r="AE70" s="147"/>
      <c r="AF70" s="147"/>
      <c r="AG70" s="147"/>
      <c r="AH70" s="147"/>
      <c r="AI70" s="147"/>
      <c r="AJ70" s="147">
        <f>3099.3+104.8</f>
        <v>3204.1000000000004</v>
      </c>
      <c r="AK70" s="147"/>
      <c r="AL70" s="147"/>
      <c r="AM70" s="147"/>
      <c r="AN70" s="147"/>
      <c r="AO70" s="147"/>
      <c r="AP70" s="147"/>
      <c r="AQ70" s="147"/>
      <c r="AR70" s="146">
        <f>4013.5+5.8</f>
        <v>4019.3</v>
      </c>
      <c r="AS70" s="146"/>
      <c r="AT70" s="146"/>
      <c r="AU70" s="146"/>
      <c r="AV70" s="146"/>
      <c r="AW70" s="146"/>
      <c r="AX70" s="146"/>
      <c r="AY70" s="146"/>
      <c r="AZ70" s="147">
        <f>884.2+33.5+27.5+5290.8+4668.4</f>
        <v>10904.4</v>
      </c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8"/>
      <c r="BQ70" s="148"/>
      <c r="BR70" s="148"/>
      <c r="BS70" s="148"/>
      <c r="BT70" s="148"/>
      <c r="BU70" s="148"/>
      <c r="BV70" s="148"/>
      <c r="BW70" s="148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6">
        <f>16.4+5.1+69.8+13+2.4+51.4+7.7+27.8+203.7+46.3+6.7+1155.9+52.1+30.8+14</f>
        <v>1703.1</v>
      </c>
      <c r="CO70" s="146"/>
      <c r="CP70" s="146"/>
      <c r="CQ70" s="146"/>
      <c r="CR70" s="146"/>
      <c r="CS70" s="146"/>
      <c r="CT70" s="146"/>
      <c r="CU70" s="146"/>
    </row>
    <row r="71" spans="1:99" ht="12.75">
      <c r="A71" s="145" t="s">
        <v>157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9"/>
      <c r="X71" s="149"/>
      <c r="Y71" s="149"/>
      <c r="Z71" s="149"/>
      <c r="AA71" s="149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6"/>
      <c r="AS71" s="146"/>
      <c r="AT71" s="146"/>
      <c r="AU71" s="146"/>
      <c r="AV71" s="146"/>
      <c r="AW71" s="146"/>
      <c r="AX71" s="146"/>
      <c r="AY71" s="146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8"/>
      <c r="BQ71" s="148"/>
      <c r="BR71" s="148"/>
      <c r="BS71" s="148"/>
      <c r="BT71" s="148"/>
      <c r="BU71" s="148"/>
      <c r="BV71" s="148"/>
      <c r="BW71" s="148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6"/>
      <c r="CO71" s="146"/>
      <c r="CP71" s="146"/>
      <c r="CQ71" s="146"/>
      <c r="CR71" s="146"/>
      <c r="CS71" s="146"/>
      <c r="CT71" s="146"/>
      <c r="CU71" s="146"/>
    </row>
    <row r="72" spans="1:99" s="36" customFormat="1" ht="15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4"/>
      <c r="X72" s="154"/>
      <c r="Y72" s="154"/>
      <c r="Z72" s="154"/>
      <c r="AA72" s="154"/>
      <c r="AB72" s="155" t="s">
        <v>158</v>
      </c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</row>
    <row r="73" spans="1:99" ht="12.75">
      <c r="A73" s="156" t="s">
        <v>159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36" t="s">
        <v>160</v>
      </c>
      <c r="X73" s="136"/>
      <c r="Y73" s="136"/>
      <c r="Z73" s="136"/>
      <c r="AA73" s="136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9"/>
      <c r="BQ73" s="139"/>
      <c r="BR73" s="139"/>
      <c r="BS73" s="139"/>
      <c r="BT73" s="139"/>
      <c r="BU73" s="139"/>
      <c r="BV73" s="139"/>
      <c r="BW73" s="139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7">
        <v>500</v>
      </c>
      <c r="CO73" s="137"/>
      <c r="CP73" s="137"/>
      <c r="CQ73" s="137"/>
      <c r="CR73" s="137"/>
      <c r="CS73" s="137"/>
      <c r="CT73" s="137"/>
      <c r="CU73" s="137"/>
    </row>
    <row r="74" spans="1:99" ht="12.75">
      <c r="A74" s="157" t="s">
        <v>161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36"/>
      <c r="X74" s="136"/>
      <c r="Y74" s="136"/>
      <c r="Z74" s="136"/>
      <c r="AA74" s="136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9"/>
      <c r="BQ74" s="139"/>
      <c r="BR74" s="139"/>
      <c r="BS74" s="139"/>
      <c r="BT74" s="139"/>
      <c r="BU74" s="139"/>
      <c r="BV74" s="139"/>
      <c r="BW74" s="139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7"/>
      <c r="CO74" s="137"/>
      <c r="CP74" s="137"/>
      <c r="CQ74" s="137"/>
      <c r="CR74" s="137"/>
      <c r="CS74" s="137"/>
      <c r="CT74" s="137"/>
      <c r="CU74" s="137"/>
    </row>
    <row r="75" spans="1:99" ht="12.75">
      <c r="A75" s="140" t="s">
        <v>162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36" t="s">
        <v>163</v>
      </c>
      <c r="X75" s="136"/>
      <c r="Y75" s="136"/>
      <c r="Z75" s="136"/>
      <c r="AA75" s="136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9"/>
      <c r="BQ75" s="139"/>
      <c r="BR75" s="139"/>
      <c r="BS75" s="139"/>
      <c r="BT75" s="139"/>
      <c r="BU75" s="139"/>
      <c r="BV75" s="139"/>
      <c r="BW75" s="139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7">
        <v>500</v>
      </c>
      <c r="CO75" s="137"/>
      <c r="CP75" s="137"/>
      <c r="CQ75" s="137"/>
      <c r="CR75" s="137"/>
      <c r="CS75" s="137"/>
      <c r="CT75" s="137"/>
      <c r="CU75" s="137"/>
    </row>
    <row r="76" spans="1:99" ht="12.75">
      <c r="A76" s="145" t="s">
        <v>164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36"/>
      <c r="X76" s="136"/>
      <c r="Y76" s="136"/>
      <c r="Z76" s="136"/>
      <c r="AA76" s="136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9"/>
      <c r="BQ76" s="139"/>
      <c r="BR76" s="139"/>
      <c r="BS76" s="139"/>
      <c r="BT76" s="139"/>
      <c r="BU76" s="139"/>
      <c r="BV76" s="139"/>
      <c r="BW76" s="139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7"/>
      <c r="CO76" s="137"/>
      <c r="CP76" s="137"/>
      <c r="CQ76" s="137"/>
      <c r="CR76" s="137"/>
      <c r="CS76" s="137"/>
      <c r="CT76" s="137"/>
      <c r="CU76" s="137"/>
    </row>
    <row r="77" spans="1:99" ht="12.75">
      <c r="A77" s="145" t="s">
        <v>165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36"/>
      <c r="X77" s="136"/>
      <c r="Y77" s="136"/>
      <c r="Z77" s="136"/>
      <c r="AA77" s="136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9"/>
      <c r="BQ77" s="139"/>
      <c r="BR77" s="139"/>
      <c r="BS77" s="139"/>
      <c r="BT77" s="139"/>
      <c r="BU77" s="139"/>
      <c r="BV77" s="139"/>
      <c r="BW77" s="139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7"/>
      <c r="CO77" s="137"/>
      <c r="CP77" s="137"/>
      <c r="CQ77" s="137"/>
      <c r="CR77" s="137"/>
      <c r="CS77" s="137"/>
      <c r="CT77" s="137"/>
      <c r="CU77" s="137"/>
    </row>
    <row r="78" spans="1:99" ht="12.75">
      <c r="A78" s="145" t="s">
        <v>166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36"/>
      <c r="X78" s="136"/>
      <c r="Y78" s="136"/>
      <c r="Z78" s="136"/>
      <c r="AA78" s="136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9"/>
      <c r="BQ78" s="139"/>
      <c r="BR78" s="139"/>
      <c r="BS78" s="139"/>
      <c r="BT78" s="139"/>
      <c r="BU78" s="139"/>
      <c r="BV78" s="139"/>
      <c r="BW78" s="139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7"/>
      <c r="CO78" s="137"/>
      <c r="CP78" s="137"/>
      <c r="CQ78" s="137"/>
      <c r="CR78" s="137"/>
      <c r="CS78" s="137"/>
      <c r="CT78" s="137"/>
      <c r="CU78" s="137"/>
    </row>
    <row r="79" spans="1:99" ht="12.75">
      <c r="A79" s="138" t="s">
        <v>167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6"/>
      <c r="X79" s="136"/>
      <c r="Y79" s="136"/>
      <c r="Z79" s="136"/>
      <c r="AA79" s="136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9"/>
      <c r="BQ79" s="139"/>
      <c r="BR79" s="139"/>
      <c r="BS79" s="139"/>
      <c r="BT79" s="139"/>
      <c r="BU79" s="139"/>
      <c r="BV79" s="139"/>
      <c r="BW79" s="139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7"/>
      <c r="CO79" s="137"/>
      <c r="CP79" s="137"/>
      <c r="CQ79" s="137"/>
      <c r="CR79" s="137"/>
      <c r="CS79" s="137"/>
      <c r="CT79" s="137"/>
      <c r="CU79" s="137"/>
    </row>
    <row r="80" spans="1:99" ht="12.75">
      <c r="A80" s="135" t="s">
        <v>168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49" t="s">
        <v>169</v>
      </c>
      <c r="X80" s="149"/>
      <c r="Y80" s="149"/>
      <c r="Z80" s="149"/>
      <c r="AA80" s="149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8"/>
      <c r="BQ80" s="148"/>
      <c r="BR80" s="148"/>
      <c r="BS80" s="148"/>
      <c r="BT80" s="148"/>
      <c r="BU80" s="148"/>
      <c r="BV80" s="148"/>
      <c r="BW80" s="148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</row>
    <row r="81" spans="1:99" ht="12.75">
      <c r="A81" s="145" t="s">
        <v>170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9"/>
      <c r="X81" s="149"/>
      <c r="Y81" s="149"/>
      <c r="Z81" s="149"/>
      <c r="AA81" s="149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8"/>
      <c r="BQ81" s="148"/>
      <c r="BR81" s="148"/>
      <c r="BS81" s="148"/>
      <c r="BT81" s="148"/>
      <c r="BU81" s="148"/>
      <c r="BV81" s="148"/>
      <c r="BW81" s="148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</row>
    <row r="82" spans="1:99" ht="12.75">
      <c r="A82" s="145" t="s">
        <v>171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9"/>
      <c r="X82" s="149"/>
      <c r="Y82" s="149"/>
      <c r="Z82" s="149"/>
      <c r="AA82" s="149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8"/>
      <c r="BQ82" s="148"/>
      <c r="BR82" s="148"/>
      <c r="BS82" s="148"/>
      <c r="BT82" s="148"/>
      <c r="BU82" s="148"/>
      <c r="BV82" s="148"/>
      <c r="BW82" s="148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</row>
    <row r="83" spans="1:99" ht="12.75">
      <c r="A83" s="145" t="s">
        <v>172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9"/>
      <c r="X83" s="149"/>
      <c r="Y83" s="149"/>
      <c r="Z83" s="149"/>
      <c r="AA83" s="149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8"/>
      <c r="BQ83" s="148"/>
      <c r="BR83" s="148"/>
      <c r="BS83" s="148"/>
      <c r="BT83" s="148"/>
      <c r="BU83" s="148"/>
      <c r="BV83" s="148"/>
      <c r="BW83" s="148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</row>
    <row r="84" spans="1:99" ht="12.75">
      <c r="A84" s="145" t="s">
        <v>173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9"/>
      <c r="X84" s="149"/>
      <c r="Y84" s="149"/>
      <c r="Z84" s="149"/>
      <c r="AA84" s="149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8"/>
      <c r="BQ84" s="148"/>
      <c r="BR84" s="148"/>
      <c r="BS84" s="148"/>
      <c r="BT84" s="148"/>
      <c r="BU84" s="148"/>
      <c r="BV84" s="148"/>
      <c r="BW84" s="148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</row>
    <row r="85" spans="1:99" ht="12.75">
      <c r="A85" s="135" t="s">
        <v>174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49" t="s">
        <v>175</v>
      </c>
      <c r="X85" s="149"/>
      <c r="Y85" s="149"/>
      <c r="Z85" s="149"/>
      <c r="AA85" s="149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8"/>
      <c r="BQ85" s="148"/>
      <c r="BR85" s="148"/>
      <c r="BS85" s="148"/>
      <c r="BT85" s="148"/>
      <c r="BU85" s="148"/>
      <c r="BV85" s="148"/>
      <c r="BW85" s="148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</row>
    <row r="86" spans="1:99" ht="12.75">
      <c r="A86" s="145" t="s">
        <v>176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9"/>
      <c r="X86" s="149"/>
      <c r="Y86" s="149"/>
      <c r="Z86" s="149"/>
      <c r="AA86" s="149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8"/>
      <c r="BQ86" s="148"/>
      <c r="BR86" s="148"/>
      <c r="BS86" s="148"/>
      <c r="BT86" s="148"/>
      <c r="BU86" s="148"/>
      <c r="BV86" s="148"/>
      <c r="BW86" s="148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</row>
    <row r="87" spans="1:99" ht="12.75">
      <c r="A87" s="145" t="s">
        <v>177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9"/>
      <c r="X87" s="149"/>
      <c r="Y87" s="149"/>
      <c r="Z87" s="149"/>
      <c r="AA87" s="149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8"/>
      <c r="BQ87" s="148"/>
      <c r="BR87" s="148"/>
      <c r="BS87" s="148"/>
      <c r="BT87" s="148"/>
      <c r="BU87" s="148"/>
      <c r="BV87" s="148"/>
      <c r="BW87" s="148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</row>
    <row r="88" spans="1:99" s="36" customFormat="1" ht="15" customHeight="1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4"/>
      <c r="X88" s="154"/>
      <c r="Y88" s="154"/>
      <c r="Z88" s="154"/>
      <c r="AA88" s="154"/>
      <c r="AB88" s="155" t="s">
        <v>178</v>
      </c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</row>
    <row r="89" spans="1:99" ht="15" customHeight="1">
      <c r="A89" s="143" t="s">
        <v>179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2" t="s">
        <v>180</v>
      </c>
      <c r="X89" s="142"/>
      <c r="Y89" s="142"/>
      <c r="Z89" s="142"/>
      <c r="AA89" s="142"/>
      <c r="AB89" s="134"/>
      <c r="AC89" s="134"/>
      <c r="AD89" s="134"/>
      <c r="AE89" s="134"/>
      <c r="AF89" s="134"/>
      <c r="AG89" s="134"/>
      <c r="AH89" s="134"/>
      <c r="AI89" s="134"/>
      <c r="AJ89" s="137">
        <v>29880.5</v>
      </c>
      <c r="AK89" s="137"/>
      <c r="AL89" s="137"/>
      <c r="AM89" s="137"/>
      <c r="AN89" s="137"/>
      <c r="AO89" s="137"/>
      <c r="AP89" s="137"/>
      <c r="AQ89" s="137"/>
      <c r="AR89" s="134">
        <v>22053.5</v>
      </c>
      <c r="AS89" s="134"/>
      <c r="AT89" s="134"/>
      <c r="AU89" s="134"/>
      <c r="AV89" s="134"/>
      <c r="AW89" s="134"/>
      <c r="AX89" s="134"/>
      <c r="AY89" s="134"/>
      <c r="AZ89" s="134">
        <v>115058.3</v>
      </c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>
        <v>6901.6</v>
      </c>
      <c r="CO89" s="134"/>
      <c r="CP89" s="134"/>
      <c r="CQ89" s="134"/>
      <c r="CR89" s="134"/>
      <c r="CS89" s="134"/>
      <c r="CT89" s="134"/>
      <c r="CU89" s="134"/>
    </row>
    <row r="90" spans="1:99" ht="12.75">
      <c r="A90" s="140" t="s">
        <v>73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36" t="s">
        <v>181</v>
      </c>
      <c r="X90" s="136"/>
      <c r="Y90" s="136"/>
      <c r="Z90" s="136"/>
      <c r="AA90" s="136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</row>
    <row r="91" spans="1:99" ht="12.75">
      <c r="A91" s="145" t="s">
        <v>182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36"/>
      <c r="X91" s="136"/>
      <c r="Y91" s="136"/>
      <c r="Z91" s="136"/>
      <c r="AA91" s="136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</row>
    <row r="92" spans="1:99" ht="12.75">
      <c r="A92" s="135" t="s">
        <v>183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6" t="s">
        <v>184</v>
      </c>
      <c r="X92" s="136"/>
      <c r="Y92" s="136"/>
      <c r="Z92" s="136"/>
      <c r="AA92" s="136"/>
      <c r="AB92" s="134"/>
      <c r="AC92" s="134"/>
      <c r="AD92" s="134"/>
      <c r="AE92" s="134"/>
      <c r="AF92" s="134"/>
      <c r="AG92" s="134"/>
      <c r="AH92" s="134"/>
      <c r="AI92" s="134"/>
      <c r="AJ92" s="137">
        <v>1373.4</v>
      </c>
      <c r="AK92" s="137"/>
      <c r="AL92" s="137"/>
      <c r="AM92" s="137"/>
      <c r="AN92" s="137"/>
      <c r="AO92" s="137"/>
      <c r="AP92" s="137"/>
      <c r="AQ92" s="137"/>
      <c r="AR92" s="137">
        <v>1013.6</v>
      </c>
      <c r="AS92" s="137"/>
      <c r="AT92" s="137"/>
      <c r="AU92" s="137"/>
      <c r="AV92" s="137"/>
      <c r="AW92" s="137"/>
      <c r="AX92" s="137"/>
      <c r="AY92" s="137"/>
      <c r="AZ92" s="134">
        <v>5288.3</v>
      </c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9"/>
      <c r="BQ92" s="139"/>
      <c r="BR92" s="139"/>
      <c r="BS92" s="139"/>
      <c r="BT92" s="139"/>
      <c r="BU92" s="139"/>
      <c r="BV92" s="139"/>
      <c r="BW92" s="139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>
        <v>317.2</v>
      </c>
      <c r="CO92" s="134"/>
      <c r="CP92" s="134"/>
      <c r="CQ92" s="134"/>
      <c r="CR92" s="134"/>
      <c r="CS92" s="134"/>
      <c r="CT92" s="134"/>
      <c r="CU92" s="134"/>
    </row>
    <row r="93" spans="1:99" ht="12.75">
      <c r="A93" s="145" t="s">
        <v>185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36"/>
      <c r="X93" s="136"/>
      <c r="Y93" s="136"/>
      <c r="Z93" s="136"/>
      <c r="AA93" s="136"/>
      <c r="AB93" s="134"/>
      <c r="AC93" s="134"/>
      <c r="AD93" s="134"/>
      <c r="AE93" s="134"/>
      <c r="AF93" s="134"/>
      <c r="AG93" s="134"/>
      <c r="AH93" s="134"/>
      <c r="AI93" s="134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9"/>
      <c r="BQ93" s="139"/>
      <c r="BR93" s="139"/>
      <c r="BS93" s="139"/>
      <c r="BT93" s="139"/>
      <c r="BU93" s="139"/>
      <c r="BV93" s="139"/>
      <c r="BW93" s="139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</row>
    <row r="94" spans="1:99" ht="12.75" customHeight="1">
      <c r="A94" s="152" t="s">
        <v>186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36"/>
      <c r="X94" s="136"/>
      <c r="Y94" s="136"/>
      <c r="Z94" s="136"/>
      <c r="AA94" s="136"/>
      <c r="AB94" s="134"/>
      <c r="AC94" s="134"/>
      <c r="AD94" s="134"/>
      <c r="AE94" s="134"/>
      <c r="AF94" s="134"/>
      <c r="AG94" s="134"/>
      <c r="AH94" s="134"/>
      <c r="AI94" s="134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9"/>
      <c r="BQ94" s="139"/>
      <c r="BR94" s="139"/>
      <c r="BS94" s="139"/>
      <c r="BT94" s="139"/>
      <c r="BU94" s="139"/>
      <c r="BV94" s="139"/>
      <c r="BW94" s="139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</row>
    <row r="95" spans="1:99" ht="12.75">
      <c r="A95" s="140" t="s">
        <v>187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36" t="s">
        <v>188</v>
      </c>
      <c r="X95" s="136"/>
      <c r="Y95" s="136"/>
      <c r="Z95" s="136"/>
      <c r="AA95" s="136"/>
      <c r="AB95" s="134"/>
      <c r="AC95" s="134"/>
      <c r="AD95" s="134"/>
      <c r="AE95" s="134"/>
      <c r="AF95" s="134"/>
      <c r="AG95" s="134"/>
      <c r="AH95" s="134"/>
      <c r="AI95" s="134"/>
      <c r="AJ95" s="134">
        <v>118.5</v>
      </c>
      <c r="AK95" s="134"/>
      <c r="AL95" s="134"/>
      <c r="AM95" s="134"/>
      <c r="AN95" s="134"/>
      <c r="AO95" s="134"/>
      <c r="AP95" s="134"/>
      <c r="AQ95" s="134"/>
      <c r="AR95" s="134">
        <v>87.5</v>
      </c>
      <c r="AS95" s="134"/>
      <c r="AT95" s="134"/>
      <c r="AU95" s="134"/>
      <c r="AV95" s="134"/>
      <c r="AW95" s="134"/>
      <c r="AX95" s="134"/>
      <c r="AY95" s="134"/>
      <c r="AZ95" s="137">
        <v>456.3</v>
      </c>
      <c r="BA95" s="137"/>
      <c r="BB95" s="137"/>
      <c r="BC95" s="137"/>
      <c r="BD95" s="137"/>
      <c r="BE95" s="137"/>
      <c r="BF95" s="137"/>
      <c r="BG95" s="137"/>
      <c r="BH95" s="134"/>
      <c r="BI95" s="134"/>
      <c r="BJ95" s="134"/>
      <c r="BK95" s="134"/>
      <c r="BL95" s="134"/>
      <c r="BM95" s="134"/>
      <c r="BN95" s="134"/>
      <c r="BO95" s="134"/>
      <c r="BP95" s="139"/>
      <c r="BQ95" s="139"/>
      <c r="BR95" s="139"/>
      <c r="BS95" s="139"/>
      <c r="BT95" s="139"/>
      <c r="BU95" s="139"/>
      <c r="BV95" s="139"/>
      <c r="BW95" s="139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>
        <v>27.4</v>
      </c>
      <c r="CO95" s="134"/>
      <c r="CP95" s="134"/>
      <c r="CQ95" s="134"/>
      <c r="CR95" s="134"/>
      <c r="CS95" s="134"/>
      <c r="CT95" s="134"/>
      <c r="CU95" s="134"/>
    </row>
    <row r="96" spans="1:99" ht="12.75">
      <c r="A96" s="150" t="s">
        <v>189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36"/>
      <c r="X96" s="136"/>
      <c r="Y96" s="136"/>
      <c r="Z96" s="136"/>
      <c r="AA96" s="136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7"/>
      <c r="BA96" s="137"/>
      <c r="BB96" s="137"/>
      <c r="BC96" s="137"/>
      <c r="BD96" s="137"/>
      <c r="BE96" s="137"/>
      <c r="BF96" s="137"/>
      <c r="BG96" s="137"/>
      <c r="BH96" s="134"/>
      <c r="BI96" s="134"/>
      <c r="BJ96" s="134"/>
      <c r="BK96" s="134"/>
      <c r="BL96" s="134"/>
      <c r="BM96" s="134"/>
      <c r="BN96" s="134"/>
      <c r="BO96" s="134"/>
      <c r="BP96" s="139"/>
      <c r="BQ96" s="139"/>
      <c r="BR96" s="139"/>
      <c r="BS96" s="139"/>
      <c r="BT96" s="139"/>
      <c r="BU96" s="139"/>
      <c r="BV96" s="139"/>
      <c r="BW96" s="139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</row>
    <row r="97" spans="1:99" ht="12.75">
      <c r="A97" s="151" t="s">
        <v>190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36"/>
      <c r="X97" s="136"/>
      <c r="Y97" s="136"/>
      <c r="Z97" s="136"/>
      <c r="AA97" s="136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7"/>
      <c r="BA97" s="137"/>
      <c r="BB97" s="137"/>
      <c r="BC97" s="137"/>
      <c r="BD97" s="137"/>
      <c r="BE97" s="137"/>
      <c r="BF97" s="137"/>
      <c r="BG97" s="137"/>
      <c r="BH97" s="134"/>
      <c r="BI97" s="134"/>
      <c r="BJ97" s="134"/>
      <c r="BK97" s="134"/>
      <c r="BL97" s="134"/>
      <c r="BM97" s="134"/>
      <c r="BN97" s="134"/>
      <c r="BO97" s="134"/>
      <c r="BP97" s="139"/>
      <c r="BQ97" s="139"/>
      <c r="BR97" s="139"/>
      <c r="BS97" s="139"/>
      <c r="BT97" s="139"/>
      <c r="BU97" s="139"/>
      <c r="BV97" s="139"/>
      <c r="BW97" s="139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</row>
    <row r="98" spans="1:99" ht="12.75">
      <c r="A98" s="135" t="s">
        <v>191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49" t="s">
        <v>192</v>
      </c>
      <c r="X98" s="149"/>
      <c r="Y98" s="149"/>
      <c r="Z98" s="149"/>
      <c r="AA98" s="149"/>
      <c r="AB98" s="147"/>
      <c r="AC98" s="147"/>
      <c r="AD98" s="147"/>
      <c r="AE98" s="147"/>
      <c r="AF98" s="147"/>
      <c r="AG98" s="147"/>
      <c r="AH98" s="147"/>
      <c r="AI98" s="147"/>
      <c r="AJ98" s="146">
        <v>14092.2</v>
      </c>
      <c r="AK98" s="146"/>
      <c r="AL98" s="146"/>
      <c r="AM98" s="146"/>
      <c r="AN98" s="146"/>
      <c r="AO98" s="146"/>
      <c r="AP98" s="146"/>
      <c r="AQ98" s="146"/>
      <c r="AR98" s="146">
        <v>16028.1</v>
      </c>
      <c r="AS98" s="146"/>
      <c r="AT98" s="146"/>
      <c r="AU98" s="146"/>
      <c r="AV98" s="146"/>
      <c r="AW98" s="146"/>
      <c r="AX98" s="146"/>
      <c r="AY98" s="146"/>
      <c r="AZ98" s="146">
        <f>10747.2+79352.9</f>
        <v>90100.09999999999</v>
      </c>
      <c r="BA98" s="146"/>
      <c r="BB98" s="146"/>
      <c r="BC98" s="146"/>
      <c r="BD98" s="146"/>
      <c r="BE98" s="146"/>
      <c r="BF98" s="146"/>
      <c r="BG98" s="146"/>
      <c r="BH98" s="147"/>
      <c r="BI98" s="147"/>
      <c r="BJ98" s="147"/>
      <c r="BK98" s="147"/>
      <c r="BL98" s="147"/>
      <c r="BM98" s="147"/>
      <c r="BN98" s="147"/>
      <c r="BO98" s="147"/>
      <c r="BP98" s="148"/>
      <c r="BQ98" s="148"/>
      <c r="BR98" s="148"/>
      <c r="BS98" s="148"/>
      <c r="BT98" s="148"/>
      <c r="BU98" s="148"/>
      <c r="BV98" s="148"/>
      <c r="BW98" s="148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</row>
    <row r="99" spans="1:99" ht="12.75">
      <c r="A99" s="145" t="s">
        <v>193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9"/>
      <c r="X99" s="149"/>
      <c r="Y99" s="149"/>
      <c r="Z99" s="149"/>
      <c r="AA99" s="149"/>
      <c r="AB99" s="147"/>
      <c r="AC99" s="147"/>
      <c r="AD99" s="147"/>
      <c r="AE99" s="147"/>
      <c r="AF99" s="147"/>
      <c r="AG99" s="147"/>
      <c r="AH99" s="147"/>
      <c r="AI99" s="147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7"/>
      <c r="BI99" s="147"/>
      <c r="BJ99" s="147"/>
      <c r="BK99" s="147"/>
      <c r="BL99" s="147"/>
      <c r="BM99" s="147"/>
      <c r="BN99" s="147"/>
      <c r="BO99" s="147"/>
      <c r="BP99" s="148"/>
      <c r="BQ99" s="148"/>
      <c r="BR99" s="148"/>
      <c r="BS99" s="148"/>
      <c r="BT99" s="148"/>
      <c r="BU99" s="148"/>
      <c r="BV99" s="148"/>
      <c r="BW99" s="148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</row>
    <row r="100" spans="1:99" ht="15" customHeight="1">
      <c r="A100" s="144" t="s">
        <v>194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2" t="s">
        <v>195</v>
      </c>
      <c r="X100" s="142"/>
      <c r="Y100" s="142"/>
      <c r="Z100" s="142"/>
      <c r="AA100" s="142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</row>
    <row r="101" spans="1:99" ht="15" customHeight="1">
      <c r="A101" s="143" t="s">
        <v>196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2" t="s">
        <v>197</v>
      </c>
      <c r="X101" s="142"/>
      <c r="Y101" s="142"/>
      <c r="Z101" s="142"/>
      <c r="AA101" s="142"/>
      <c r="AB101" s="134"/>
      <c r="AC101" s="134"/>
      <c r="AD101" s="134"/>
      <c r="AE101" s="134"/>
      <c r="AF101" s="134"/>
      <c r="AG101" s="134"/>
      <c r="AH101" s="134"/>
      <c r="AI101" s="134"/>
      <c r="AJ101" s="134">
        <v>18345.8</v>
      </c>
      <c r="AK101" s="134"/>
      <c r="AL101" s="134"/>
      <c r="AM101" s="134"/>
      <c r="AN101" s="134"/>
      <c r="AO101" s="134"/>
      <c r="AP101" s="134"/>
      <c r="AQ101" s="134"/>
      <c r="AR101" s="137">
        <v>13540.2</v>
      </c>
      <c r="AS101" s="137"/>
      <c r="AT101" s="137"/>
      <c r="AU101" s="137"/>
      <c r="AV101" s="137"/>
      <c r="AW101" s="137"/>
      <c r="AX101" s="137"/>
      <c r="AY101" s="137"/>
      <c r="AZ101" s="137">
        <v>70642.6</v>
      </c>
      <c r="BA101" s="137"/>
      <c r="BB101" s="137"/>
      <c r="BC101" s="137"/>
      <c r="BD101" s="137"/>
      <c r="BE101" s="137"/>
      <c r="BF101" s="137"/>
      <c r="BG101" s="137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7">
        <v>4237.4</v>
      </c>
      <c r="CO101" s="137"/>
      <c r="CP101" s="137"/>
      <c r="CQ101" s="137"/>
      <c r="CR101" s="137"/>
      <c r="CS101" s="137"/>
      <c r="CT101" s="137"/>
      <c r="CU101" s="137"/>
    </row>
    <row r="102" spans="1:99" ht="12.75">
      <c r="A102" s="140" t="s">
        <v>73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36" t="s">
        <v>198</v>
      </c>
      <c r="X102" s="136"/>
      <c r="Y102" s="136"/>
      <c r="Z102" s="136"/>
      <c r="AA102" s="136"/>
      <c r="AB102" s="134"/>
      <c r="AC102" s="134"/>
      <c r="AD102" s="134"/>
      <c r="AE102" s="134"/>
      <c r="AF102" s="134"/>
      <c r="AG102" s="134"/>
      <c r="AH102" s="134"/>
      <c r="AI102" s="134"/>
      <c r="AJ102" s="137">
        <v>2528</v>
      </c>
      <c r="AK102" s="137"/>
      <c r="AL102" s="137"/>
      <c r="AM102" s="137"/>
      <c r="AN102" s="137"/>
      <c r="AO102" s="137"/>
      <c r="AP102" s="137"/>
      <c r="AQ102" s="137"/>
      <c r="AR102" s="137">
        <v>1865.8</v>
      </c>
      <c r="AS102" s="137"/>
      <c r="AT102" s="137"/>
      <c r="AU102" s="137"/>
      <c r="AV102" s="137"/>
      <c r="AW102" s="137"/>
      <c r="AX102" s="137"/>
      <c r="AY102" s="137"/>
      <c r="AZ102" s="134">
        <v>9734.3</v>
      </c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9"/>
      <c r="BQ102" s="139"/>
      <c r="BR102" s="139"/>
      <c r="BS102" s="139"/>
      <c r="BT102" s="139"/>
      <c r="BU102" s="139"/>
      <c r="BV102" s="139"/>
      <c r="BW102" s="139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>
        <v>583.9</v>
      </c>
      <c r="CO102" s="134"/>
      <c r="CP102" s="134"/>
      <c r="CQ102" s="134"/>
      <c r="CR102" s="134"/>
      <c r="CS102" s="134"/>
      <c r="CT102" s="134"/>
      <c r="CU102" s="134"/>
    </row>
    <row r="103" spans="1:99" ht="12.75">
      <c r="A103" s="138" t="s">
        <v>199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6"/>
      <c r="X103" s="136"/>
      <c r="Y103" s="136"/>
      <c r="Z103" s="136"/>
      <c r="AA103" s="136"/>
      <c r="AB103" s="134"/>
      <c r="AC103" s="134"/>
      <c r="AD103" s="134"/>
      <c r="AE103" s="134"/>
      <c r="AF103" s="134"/>
      <c r="AG103" s="134"/>
      <c r="AH103" s="134"/>
      <c r="AI103" s="134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9"/>
      <c r="BQ103" s="139"/>
      <c r="BR103" s="139"/>
      <c r="BS103" s="139"/>
      <c r="BT103" s="139"/>
      <c r="BU103" s="139"/>
      <c r="BV103" s="139"/>
      <c r="BW103" s="139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</row>
    <row r="104" spans="1:99" ht="15" customHeight="1">
      <c r="A104" s="141" t="s">
        <v>200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2" t="s">
        <v>201</v>
      </c>
      <c r="X104" s="142"/>
      <c r="Y104" s="142"/>
      <c r="Z104" s="142"/>
      <c r="AA104" s="142"/>
      <c r="AB104" s="134"/>
      <c r="AC104" s="134"/>
      <c r="AD104" s="134"/>
      <c r="AE104" s="134"/>
      <c r="AF104" s="134"/>
      <c r="AG104" s="134"/>
      <c r="AH104" s="134"/>
      <c r="AI104" s="134"/>
      <c r="AJ104" s="134">
        <v>1928.9</v>
      </c>
      <c r="AK104" s="134"/>
      <c r="AL104" s="134"/>
      <c r="AM104" s="134"/>
      <c r="AN104" s="134"/>
      <c r="AO104" s="134"/>
      <c r="AP104" s="134"/>
      <c r="AQ104" s="134"/>
      <c r="AR104" s="134">
        <v>1423.6</v>
      </c>
      <c r="AS104" s="134"/>
      <c r="AT104" s="134"/>
      <c r="AU104" s="134"/>
      <c r="AV104" s="134"/>
      <c r="AW104" s="134"/>
      <c r="AX104" s="134"/>
      <c r="AY104" s="134"/>
      <c r="AZ104" s="134">
        <v>7427.5</v>
      </c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>
        <v>445.5</v>
      </c>
      <c r="CO104" s="134"/>
      <c r="CP104" s="134"/>
      <c r="CQ104" s="134"/>
      <c r="CR104" s="134"/>
      <c r="CS104" s="134"/>
      <c r="CT104" s="134"/>
      <c r="CU104" s="134"/>
    </row>
    <row r="105" spans="1:99" ht="12.75">
      <c r="A105" s="135" t="s">
        <v>202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6" t="s">
        <v>203</v>
      </c>
      <c r="X105" s="136"/>
      <c r="Y105" s="136"/>
      <c r="Z105" s="136"/>
      <c r="AA105" s="136"/>
      <c r="AB105" s="134"/>
      <c r="AC105" s="134"/>
      <c r="AD105" s="134"/>
      <c r="AE105" s="134"/>
      <c r="AF105" s="134"/>
      <c r="AG105" s="134"/>
      <c r="AH105" s="134"/>
      <c r="AI105" s="134"/>
      <c r="AJ105" s="137">
        <v>8539.4</v>
      </c>
      <c r="AK105" s="137"/>
      <c r="AL105" s="137"/>
      <c r="AM105" s="137"/>
      <c r="AN105" s="137"/>
      <c r="AO105" s="137"/>
      <c r="AP105" s="137"/>
      <c r="AQ105" s="137"/>
      <c r="AR105" s="137">
        <v>6190.2</v>
      </c>
      <c r="AS105" s="137"/>
      <c r="AT105" s="137"/>
      <c r="AU105" s="137"/>
      <c r="AV105" s="137"/>
      <c r="AW105" s="137"/>
      <c r="AX105" s="137"/>
      <c r="AY105" s="137"/>
      <c r="AZ105" s="137">
        <v>50512.4</v>
      </c>
      <c r="BA105" s="137"/>
      <c r="BB105" s="137"/>
      <c r="BC105" s="137"/>
      <c r="BD105" s="137"/>
      <c r="BE105" s="137"/>
      <c r="BF105" s="137"/>
      <c r="BG105" s="137"/>
      <c r="BH105" s="134"/>
      <c r="BI105" s="134"/>
      <c r="BJ105" s="134"/>
      <c r="BK105" s="134"/>
      <c r="BL105" s="134"/>
      <c r="BM105" s="134"/>
      <c r="BN105" s="134"/>
      <c r="BO105" s="134"/>
      <c r="BP105" s="139"/>
      <c r="BQ105" s="139"/>
      <c r="BR105" s="139"/>
      <c r="BS105" s="139"/>
      <c r="BT105" s="139"/>
      <c r="BU105" s="139"/>
      <c r="BV105" s="139"/>
      <c r="BW105" s="139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</row>
    <row r="106" spans="1:99" ht="12.75">
      <c r="A106" s="138" t="s">
        <v>204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6"/>
      <c r="X106" s="136"/>
      <c r="Y106" s="136"/>
      <c r="Z106" s="136"/>
      <c r="AA106" s="136"/>
      <c r="AB106" s="134"/>
      <c r="AC106" s="134"/>
      <c r="AD106" s="134"/>
      <c r="AE106" s="134"/>
      <c r="AF106" s="134"/>
      <c r="AG106" s="134"/>
      <c r="AH106" s="134"/>
      <c r="AI106" s="134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4"/>
      <c r="BI106" s="134"/>
      <c r="BJ106" s="134"/>
      <c r="BK106" s="134"/>
      <c r="BL106" s="134"/>
      <c r="BM106" s="134"/>
      <c r="BN106" s="134"/>
      <c r="BO106" s="134"/>
      <c r="BP106" s="139"/>
      <c r="BQ106" s="139"/>
      <c r="BR106" s="139"/>
      <c r="BS106" s="139"/>
      <c r="BT106" s="139"/>
      <c r="BU106" s="139"/>
      <c r="BV106" s="139"/>
      <c r="BW106" s="139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</row>
  </sheetData>
  <sheetProtection selectLockedCells="1" selectUnlockedCells="1"/>
  <mergeCells count="570">
    <mergeCell ref="A1:CU1"/>
    <mergeCell ref="A4:V4"/>
    <mergeCell ref="W4:AA4"/>
    <mergeCell ref="AB4:AI4"/>
    <mergeCell ref="AJ4:AQ4"/>
    <mergeCell ref="AR4:AY4"/>
    <mergeCell ref="AZ4:BO4"/>
    <mergeCell ref="BP4:BW4"/>
    <mergeCell ref="BX4:CM4"/>
    <mergeCell ref="CN4:CU4"/>
    <mergeCell ref="AR5:AY5"/>
    <mergeCell ref="AZ5:BO5"/>
    <mergeCell ref="BP5:BW5"/>
    <mergeCell ref="BX5:CM5"/>
    <mergeCell ref="A5:V5"/>
    <mergeCell ref="W5:AA5"/>
    <mergeCell ref="AB5:AI5"/>
    <mergeCell ref="AJ5:AQ5"/>
    <mergeCell ref="CN5:CU5"/>
    <mergeCell ref="A6:V6"/>
    <mergeCell ref="W6:AA6"/>
    <mergeCell ref="AB6:AI6"/>
    <mergeCell ref="AJ6:AQ6"/>
    <mergeCell ref="AR6:AY6"/>
    <mergeCell ref="AZ6:BG6"/>
    <mergeCell ref="BH6:BO6"/>
    <mergeCell ref="BP6:BW6"/>
    <mergeCell ref="BX6:CE6"/>
    <mergeCell ref="BH8:BO8"/>
    <mergeCell ref="CF6:CM6"/>
    <mergeCell ref="CN6:CU6"/>
    <mergeCell ref="A7:V7"/>
    <mergeCell ref="W7:AA7"/>
    <mergeCell ref="AB7:AI7"/>
    <mergeCell ref="AJ7:AQ7"/>
    <mergeCell ref="AR7:AY7"/>
    <mergeCell ref="AZ7:BG7"/>
    <mergeCell ref="BH7:BO7"/>
    <mergeCell ref="A8:V8"/>
    <mergeCell ref="W8:AA8"/>
    <mergeCell ref="AB8:AI8"/>
    <mergeCell ref="AJ8:AQ8"/>
    <mergeCell ref="AR8:AY8"/>
    <mergeCell ref="AZ8:BG8"/>
    <mergeCell ref="BP8:BW8"/>
    <mergeCell ref="BX8:CE8"/>
    <mergeCell ref="CF8:CM8"/>
    <mergeCell ref="CN8:CU8"/>
    <mergeCell ref="BX7:CE7"/>
    <mergeCell ref="CF7:CM7"/>
    <mergeCell ref="CN7:CU7"/>
    <mergeCell ref="BP7:BW7"/>
    <mergeCell ref="AR9:AY9"/>
    <mergeCell ref="AZ9:BG9"/>
    <mergeCell ref="BH9:BO9"/>
    <mergeCell ref="BP9:BW9"/>
    <mergeCell ref="A9:V9"/>
    <mergeCell ref="W9:AA9"/>
    <mergeCell ref="AB9:AI9"/>
    <mergeCell ref="AJ9:AQ9"/>
    <mergeCell ref="CF10:CM10"/>
    <mergeCell ref="CN10:CU10"/>
    <mergeCell ref="BX9:CE9"/>
    <mergeCell ref="CF9:CM9"/>
    <mergeCell ref="CN9:CU9"/>
    <mergeCell ref="A10:V10"/>
    <mergeCell ref="W10:AA10"/>
    <mergeCell ref="AB10:AI10"/>
    <mergeCell ref="AJ10:AQ10"/>
    <mergeCell ref="AR10:AY10"/>
    <mergeCell ref="A11:V11"/>
    <mergeCell ref="W11:AA12"/>
    <mergeCell ref="AB11:AI12"/>
    <mergeCell ref="AJ11:AQ12"/>
    <mergeCell ref="BP10:BW10"/>
    <mergeCell ref="BX10:CE10"/>
    <mergeCell ref="AZ10:BG10"/>
    <mergeCell ref="BH10:BO10"/>
    <mergeCell ref="BX11:CE12"/>
    <mergeCell ref="CF11:CM12"/>
    <mergeCell ref="BX13:CE14"/>
    <mergeCell ref="CF13:CM14"/>
    <mergeCell ref="CN11:CU12"/>
    <mergeCell ref="A12:V12"/>
    <mergeCell ref="AR11:AY12"/>
    <mergeCell ref="AZ11:BG12"/>
    <mergeCell ref="BH11:BO12"/>
    <mergeCell ref="BP11:BW12"/>
    <mergeCell ref="CN13:CU14"/>
    <mergeCell ref="A14:V14"/>
    <mergeCell ref="AR13:AY14"/>
    <mergeCell ref="AZ13:BG14"/>
    <mergeCell ref="BH13:BO14"/>
    <mergeCell ref="BP13:BW14"/>
    <mergeCell ref="A13:V13"/>
    <mergeCell ref="W13:AA14"/>
    <mergeCell ref="AB13:AI14"/>
    <mergeCell ref="AJ13:AQ14"/>
    <mergeCell ref="CF15:CM16"/>
    <mergeCell ref="BX17:CE17"/>
    <mergeCell ref="CF17:CM17"/>
    <mergeCell ref="CN15:CU16"/>
    <mergeCell ref="A16:V16"/>
    <mergeCell ref="AR15:AY16"/>
    <mergeCell ref="AZ15:BG16"/>
    <mergeCell ref="BH15:BO16"/>
    <mergeCell ref="BP15:BW16"/>
    <mergeCell ref="A15:V15"/>
    <mergeCell ref="BP17:BW17"/>
    <mergeCell ref="A17:V17"/>
    <mergeCell ref="W17:AA17"/>
    <mergeCell ref="AB17:AI17"/>
    <mergeCell ref="AJ17:AQ17"/>
    <mergeCell ref="BX15:CE16"/>
    <mergeCell ref="W15:AA16"/>
    <mergeCell ref="AB15:AI16"/>
    <mergeCell ref="AJ15:AQ16"/>
    <mergeCell ref="A22:CU22"/>
    <mergeCell ref="A23:CU23"/>
    <mergeCell ref="A26:V26"/>
    <mergeCell ref="W26:AA26"/>
    <mergeCell ref="AB26:CU26"/>
    <mergeCell ref="CN17:CU17"/>
    <mergeCell ref="U19:AF19"/>
    <mergeCell ref="AR17:AY17"/>
    <mergeCell ref="AZ17:BG17"/>
    <mergeCell ref="BH17:BO17"/>
    <mergeCell ref="AZ27:BG27"/>
    <mergeCell ref="BH27:BO27"/>
    <mergeCell ref="BP27:CE27"/>
    <mergeCell ref="CF27:CM27"/>
    <mergeCell ref="A27:V27"/>
    <mergeCell ref="W27:AA27"/>
    <mergeCell ref="AB27:AI27"/>
    <mergeCell ref="AJ27:AY27"/>
    <mergeCell ref="CN27:CU27"/>
    <mergeCell ref="A28:V28"/>
    <mergeCell ref="W28:AA28"/>
    <mergeCell ref="AB28:AI28"/>
    <mergeCell ref="AJ28:AY28"/>
    <mergeCell ref="AZ28:BG28"/>
    <mergeCell ref="BH28:BO28"/>
    <mergeCell ref="BP28:BW28"/>
    <mergeCell ref="BX28:CE28"/>
    <mergeCell ref="CF28:CM28"/>
    <mergeCell ref="CN28:CU28"/>
    <mergeCell ref="A29:V29"/>
    <mergeCell ref="W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30:V30"/>
    <mergeCell ref="W30:AA30"/>
    <mergeCell ref="AB30:AI30"/>
    <mergeCell ref="AJ30:AQ30"/>
    <mergeCell ref="AR30:AY30"/>
    <mergeCell ref="AZ30:BG30"/>
    <mergeCell ref="BH30:BO30"/>
    <mergeCell ref="BP30:BW30"/>
    <mergeCell ref="CF31:CM31"/>
    <mergeCell ref="CN31:CU31"/>
    <mergeCell ref="BX30:CE30"/>
    <mergeCell ref="CF30:CM30"/>
    <mergeCell ref="CN30:CU30"/>
    <mergeCell ref="A31:V31"/>
    <mergeCell ref="W31:AA31"/>
    <mergeCell ref="AB31:AI31"/>
    <mergeCell ref="AJ31:AQ31"/>
    <mergeCell ref="AR31:AY31"/>
    <mergeCell ref="W32:AA32"/>
    <mergeCell ref="AB32:AI32"/>
    <mergeCell ref="AJ32:AQ32"/>
    <mergeCell ref="BP31:BW31"/>
    <mergeCell ref="BX31:CE31"/>
    <mergeCell ref="AZ31:BG31"/>
    <mergeCell ref="BH31:BO31"/>
    <mergeCell ref="BX32:CE32"/>
    <mergeCell ref="CF32:CM32"/>
    <mergeCell ref="CN32:CU32"/>
    <mergeCell ref="A33:V33"/>
    <mergeCell ref="W33:AA33"/>
    <mergeCell ref="AB33:CU33"/>
    <mergeCell ref="AR32:AY32"/>
    <mergeCell ref="AZ32:BG32"/>
    <mergeCell ref="BH32:BO32"/>
    <mergeCell ref="BP32:BW32"/>
    <mergeCell ref="A32:V32"/>
    <mergeCell ref="A35:V35"/>
    <mergeCell ref="A36:V36"/>
    <mergeCell ref="AR34:AY36"/>
    <mergeCell ref="AZ34:BG36"/>
    <mergeCell ref="BH34:BO36"/>
    <mergeCell ref="BP34:BW36"/>
    <mergeCell ref="A34:V34"/>
    <mergeCell ref="W34:AA36"/>
    <mergeCell ref="AB34:AI36"/>
    <mergeCell ref="BX34:CE36"/>
    <mergeCell ref="CF34:CM36"/>
    <mergeCell ref="AJ34:AQ36"/>
    <mergeCell ref="BX37:CE38"/>
    <mergeCell ref="CF37:CM38"/>
    <mergeCell ref="CN34:CU36"/>
    <mergeCell ref="CN37:CU38"/>
    <mergeCell ref="A38:V38"/>
    <mergeCell ref="AR37:AY38"/>
    <mergeCell ref="AZ37:BG38"/>
    <mergeCell ref="BH37:BO38"/>
    <mergeCell ref="BP37:BW38"/>
    <mergeCell ref="A37:V37"/>
    <mergeCell ref="W37:AA38"/>
    <mergeCell ref="AB37:AI38"/>
    <mergeCell ref="AJ37:AQ38"/>
    <mergeCell ref="CN39:CU40"/>
    <mergeCell ref="A40:V40"/>
    <mergeCell ref="AR39:AY40"/>
    <mergeCell ref="AZ39:BG40"/>
    <mergeCell ref="BH39:BO40"/>
    <mergeCell ref="BP39:BW40"/>
    <mergeCell ref="A39:V39"/>
    <mergeCell ref="W39:AA40"/>
    <mergeCell ref="AB39:AI40"/>
    <mergeCell ref="AJ39:AQ40"/>
    <mergeCell ref="A41:V41"/>
    <mergeCell ref="W41:AA42"/>
    <mergeCell ref="AB41:AI42"/>
    <mergeCell ref="AJ41:AQ42"/>
    <mergeCell ref="BX39:CE40"/>
    <mergeCell ref="CF39:CM40"/>
    <mergeCell ref="BX41:CE42"/>
    <mergeCell ref="CF41:CM42"/>
    <mergeCell ref="A43:V43"/>
    <mergeCell ref="W43:AA44"/>
    <mergeCell ref="AB43:AI44"/>
    <mergeCell ref="AJ43:AQ44"/>
    <mergeCell ref="CN41:CU42"/>
    <mergeCell ref="A42:V42"/>
    <mergeCell ref="AR41:AY42"/>
    <mergeCell ref="AZ41:BG42"/>
    <mergeCell ref="BH41:BO42"/>
    <mergeCell ref="BP41:BW42"/>
    <mergeCell ref="BX43:CE44"/>
    <mergeCell ref="CF43:CM44"/>
    <mergeCell ref="BX45:CE46"/>
    <mergeCell ref="CF45:CM46"/>
    <mergeCell ref="CN43:CU44"/>
    <mergeCell ref="A44:V44"/>
    <mergeCell ref="AR43:AY44"/>
    <mergeCell ref="AZ43:BG44"/>
    <mergeCell ref="BH43:BO44"/>
    <mergeCell ref="BP43:BW44"/>
    <mergeCell ref="CN45:CU46"/>
    <mergeCell ref="A46:V46"/>
    <mergeCell ref="AR45:AY46"/>
    <mergeCell ref="AZ45:BG46"/>
    <mergeCell ref="BH45:BO46"/>
    <mergeCell ref="BP45:BW46"/>
    <mergeCell ref="A45:V45"/>
    <mergeCell ref="W45:AA46"/>
    <mergeCell ref="AB45:AI46"/>
    <mergeCell ref="AJ45:AQ46"/>
    <mergeCell ref="AR47:AY54"/>
    <mergeCell ref="AZ47:BG54"/>
    <mergeCell ref="BH47:BO54"/>
    <mergeCell ref="BP47:BW54"/>
    <mergeCell ref="A47:V47"/>
    <mergeCell ref="W47:AA54"/>
    <mergeCell ref="AB47:AI54"/>
    <mergeCell ref="AJ47:AQ54"/>
    <mergeCell ref="BX47:CE54"/>
    <mergeCell ref="CF47:CM54"/>
    <mergeCell ref="CN47:CU54"/>
    <mergeCell ref="A48:V48"/>
    <mergeCell ref="A49:V49"/>
    <mergeCell ref="A50:V50"/>
    <mergeCell ref="A51:V51"/>
    <mergeCell ref="A52:V52"/>
    <mergeCell ref="A53:V53"/>
    <mergeCell ref="A54:V54"/>
    <mergeCell ref="AR55:AY55"/>
    <mergeCell ref="AZ55:BG55"/>
    <mergeCell ref="BH55:BO55"/>
    <mergeCell ref="BP55:BW55"/>
    <mergeCell ref="A55:V55"/>
    <mergeCell ref="W55:AA55"/>
    <mergeCell ref="AB55:AI55"/>
    <mergeCell ref="AJ55:AQ55"/>
    <mergeCell ref="CF56:CM56"/>
    <mergeCell ref="CN56:CU56"/>
    <mergeCell ref="BX55:CE55"/>
    <mergeCell ref="CF55:CM55"/>
    <mergeCell ref="CN55:CU55"/>
    <mergeCell ref="W56:AA56"/>
    <mergeCell ref="AB56:AI56"/>
    <mergeCell ref="AJ56:AQ56"/>
    <mergeCell ref="AR56:AY56"/>
    <mergeCell ref="AZ56:BG56"/>
    <mergeCell ref="A57:V57"/>
    <mergeCell ref="W57:AA57"/>
    <mergeCell ref="AB57:AI57"/>
    <mergeCell ref="AJ57:AQ57"/>
    <mergeCell ref="A58:V58"/>
    <mergeCell ref="BX56:CE56"/>
    <mergeCell ref="BP56:BW56"/>
    <mergeCell ref="BH56:BO56"/>
    <mergeCell ref="A56:V56"/>
    <mergeCell ref="AR58:AY62"/>
    <mergeCell ref="AZ58:BG62"/>
    <mergeCell ref="BP58:BW62"/>
    <mergeCell ref="BH58:BO62"/>
    <mergeCell ref="AR57:AY57"/>
    <mergeCell ref="AZ57:BG57"/>
    <mergeCell ref="BH57:BO57"/>
    <mergeCell ref="BP57:BW57"/>
    <mergeCell ref="BX58:CE62"/>
    <mergeCell ref="CF58:CM62"/>
    <mergeCell ref="CN58:CU62"/>
    <mergeCell ref="BX57:CE57"/>
    <mergeCell ref="CF57:CM57"/>
    <mergeCell ref="CN57:CU57"/>
    <mergeCell ref="W63:AA65"/>
    <mergeCell ref="AB63:AI65"/>
    <mergeCell ref="AJ63:AQ65"/>
    <mergeCell ref="A59:V59"/>
    <mergeCell ref="A60:V60"/>
    <mergeCell ref="A61:V61"/>
    <mergeCell ref="A62:V62"/>
    <mergeCell ref="W58:AA62"/>
    <mergeCell ref="AB58:AI62"/>
    <mergeCell ref="AJ58:AQ62"/>
    <mergeCell ref="BX63:CE65"/>
    <mergeCell ref="CF63:CM65"/>
    <mergeCell ref="CN63:CU65"/>
    <mergeCell ref="A64:V64"/>
    <mergeCell ref="A65:V65"/>
    <mergeCell ref="AR63:AY65"/>
    <mergeCell ref="AZ63:BG65"/>
    <mergeCell ref="BH63:BO65"/>
    <mergeCell ref="BP63:BW65"/>
    <mergeCell ref="A63:V63"/>
    <mergeCell ref="AR66:AY66"/>
    <mergeCell ref="AZ66:BG66"/>
    <mergeCell ref="BH66:BO66"/>
    <mergeCell ref="BP66:BW66"/>
    <mergeCell ref="A66:V66"/>
    <mergeCell ref="W66:AA66"/>
    <mergeCell ref="AB66:AI66"/>
    <mergeCell ref="AJ66:AQ66"/>
    <mergeCell ref="CF67:CM68"/>
    <mergeCell ref="CN67:CU68"/>
    <mergeCell ref="BX66:CE66"/>
    <mergeCell ref="CF66:CM66"/>
    <mergeCell ref="CN66:CU66"/>
    <mergeCell ref="A67:V67"/>
    <mergeCell ref="W67:AA68"/>
    <mergeCell ref="AB67:AI68"/>
    <mergeCell ref="AJ67:AQ68"/>
    <mergeCell ref="AR67:AY68"/>
    <mergeCell ref="A68:V68"/>
    <mergeCell ref="A69:V69"/>
    <mergeCell ref="W69:AA69"/>
    <mergeCell ref="AB69:AI69"/>
    <mergeCell ref="BP67:BW68"/>
    <mergeCell ref="BX67:CE68"/>
    <mergeCell ref="AZ67:BG68"/>
    <mergeCell ref="BH67:BO68"/>
    <mergeCell ref="BP69:BW69"/>
    <mergeCell ref="BX69:CE69"/>
    <mergeCell ref="CF69:CM69"/>
    <mergeCell ref="CN69:CU69"/>
    <mergeCell ref="AJ69:AQ69"/>
    <mergeCell ref="AR69:AY69"/>
    <mergeCell ref="AZ69:BG69"/>
    <mergeCell ref="BH69:BO69"/>
    <mergeCell ref="A71:V71"/>
    <mergeCell ref="AR70:AY71"/>
    <mergeCell ref="AZ70:BG71"/>
    <mergeCell ref="BH70:BO71"/>
    <mergeCell ref="BP70:BW71"/>
    <mergeCell ref="A70:V70"/>
    <mergeCell ref="W70:AA71"/>
    <mergeCell ref="AB70:AI71"/>
    <mergeCell ref="AJ70:AQ71"/>
    <mergeCell ref="BH73:BO74"/>
    <mergeCell ref="CF70:CM71"/>
    <mergeCell ref="CN70:CU71"/>
    <mergeCell ref="BP73:BW74"/>
    <mergeCell ref="BX73:CE74"/>
    <mergeCell ref="CF73:CM74"/>
    <mergeCell ref="CN73:CU74"/>
    <mergeCell ref="BX70:CE71"/>
    <mergeCell ref="A72:V72"/>
    <mergeCell ref="W72:AA72"/>
    <mergeCell ref="AB72:CU72"/>
    <mergeCell ref="A73:V73"/>
    <mergeCell ref="W73:AA74"/>
    <mergeCell ref="AB73:AI74"/>
    <mergeCell ref="A74:V74"/>
    <mergeCell ref="AJ73:AQ74"/>
    <mergeCell ref="AR73:AY74"/>
    <mergeCell ref="AZ73:BG74"/>
    <mergeCell ref="A75:V75"/>
    <mergeCell ref="W75:AA79"/>
    <mergeCell ref="AB75:AI79"/>
    <mergeCell ref="A76:V76"/>
    <mergeCell ref="A77:V77"/>
    <mergeCell ref="A78:V78"/>
    <mergeCell ref="A79:V79"/>
    <mergeCell ref="BP75:BW79"/>
    <mergeCell ref="BX75:CE79"/>
    <mergeCell ref="CF75:CM79"/>
    <mergeCell ref="CN75:CU79"/>
    <mergeCell ref="AJ75:AQ79"/>
    <mergeCell ref="AR75:AY79"/>
    <mergeCell ref="AZ75:BG79"/>
    <mergeCell ref="BH75:BO79"/>
    <mergeCell ref="BH80:BO84"/>
    <mergeCell ref="BP80:BW84"/>
    <mergeCell ref="A80:V80"/>
    <mergeCell ref="W80:AA84"/>
    <mergeCell ref="AB80:AI84"/>
    <mergeCell ref="AJ80:AQ84"/>
    <mergeCell ref="BX80:CE84"/>
    <mergeCell ref="BX85:CE87"/>
    <mergeCell ref="CF80:CM84"/>
    <mergeCell ref="CN80:CU84"/>
    <mergeCell ref="A81:V81"/>
    <mergeCell ref="A82:V82"/>
    <mergeCell ref="A83:V83"/>
    <mergeCell ref="A84:V84"/>
    <mergeCell ref="AR80:AY84"/>
    <mergeCell ref="AZ80:BG84"/>
    <mergeCell ref="A86:V86"/>
    <mergeCell ref="A87:V87"/>
    <mergeCell ref="AR85:AY87"/>
    <mergeCell ref="AZ85:BG87"/>
    <mergeCell ref="BH85:BO87"/>
    <mergeCell ref="BP85:BW87"/>
    <mergeCell ref="A85:V85"/>
    <mergeCell ref="W85:AA87"/>
    <mergeCell ref="AB85:AI87"/>
    <mergeCell ref="AJ85:AQ87"/>
    <mergeCell ref="CF85:CM87"/>
    <mergeCell ref="CN85:CU87"/>
    <mergeCell ref="BP89:BW89"/>
    <mergeCell ref="BX89:CE89"/>
    <mergeCell ref="CF89:CM89"/>
    <mergeCell ref="CN89:CU89"/>
    <mergeCell ref="A88:V88"/>
    <mergeCell ref="W88:AA88"/>
    <mergeCell ref="AB88:CU88"/>
    <mergeCell ref="A89:V89"/>
    <mergeCell ref="W89:AA89"/>
    <mergeCell ref="AB89:AI89"/>
    <mergeCell ref="AJ89:AQ89"/>
    <mergeCell ref="AR89:AY89"/>
    <mergeCell ref="AZ89:BG89"/>
    <mergeCell ref="BH89:BO89"/>
    <mergeCell ref="CN90:CU91"/>
    <mergeCell ref="A91:V91"/>
    <mergeCell ref="AR90:AY91"/>
    <mergeCell ref="AZ90:BG91"/>
    <mergeCell ref="BH90:BO91"/>
    <mergeCell ref="BP90:BW91"/>
    <mergeCell ref="A90:V90"/>
    <mergeCell ref="W90:AA91"/>
    <mergeCell ref="AB90:AI91"/>
    <mergeCell ref="AJ92:AQ94"/>
    <mergeCell ref="BX90:CE91"/>
    <mergeCell ref="AJ90:AQ91"/>
    <mergeCell ref="BX92:CE94"/>
    <mergeCell ref="CF90:CM91"/>
    <mergeCell ref="CF92:CM94"/>
    <mergeCell ref="CN92:CU94"/>
    <mergeCell ref="A93:V93"/>
    <mergeCell ref="A94:V94"/>
    <mergeCell ref="AR92:AY94"/>
    <mergeCell ref="AZ92:BG94"/>
    <mergeCell ref="BH92:BO94"/>
    <mergeCell ref="BP92:BW94"/>
    <mergeCell ref="A92:V92"/>
    <mergeCell ref="W92:AA94"/>
    <mergeCell ref="AB92:AI94"/>
    <mergeCell ref="A96:V96"/>
    <mergeCell ref="A97:V97"/>
    <mergeCell ref="AR95:AY97"/>
    <mergeCell ref="AZ95:BG97"/>
    <mergeCell ref="BH95:BO97"/>
    <mergeCell ref="BP95:BW97"/>
    <mergeCell ref="A95:V95"/>
    <mergeCell ref="W95:AA97"/>
    <mergeCell ref="AB95:AI97"/>
    <mergeCell ref="BX95:CE97"/>
    <mergeCell ref="CF95:CM97"/>
    <mergeCell ref="AJ95:AQ97"/>
    <mergeCell ref="BX98:CE99"/>
    <mergeCell ref="CF98:CM99"/>
    <mergeCell ref="CN95:CU97"/>
    <mergeCell ref="CN98:CU99"/>
    <mergeCell ref="A99:V99"/>
    <mergeCell ref="AR98:AY99"/>
    <mergeCell ref="AZ98:BG99"/>
    <mergeCell ref="BH98:BO99"/>
    <mergeCell ref="BP98:BW99"/>
    <mergeCell ref="A98:V98"/>
    <mergeCell ref="W98:AA99"/>
    <mergeCell ref="AB98:AI99"/>
    <mergeCell ref="AJ98:AQ99"/>
    <mergeCell ref="BH100:BO100"/>
    <mergeCell ref="BP100:BW100"/>
    <mergeCell ref="A100:V100"/>
    <mergeCell ref="W100:AA100"/>
    <mergeCell ref="AB100:AI100"/>
    <mergeCell ref="AJ100:AQ100"/>
    <mergeCell ref="CN101:CU101"/>
    <mergeCell ref="BX100:CE100"/>
    <mergeCell ref="CF100:CM100"/>
    <mergeCell ref="CN100:CU100"/>
    <mergeCell ref="A101:V101"/>
    <mergeCell ref="W101:AA101"/>
    <mergeCell ref="AB101:AI101"/>
    <mergeCell ref="AJ101:AQ101"/>
    <mergeCell ref="AR100:AY100"/>
    <mergeCell ref="AZ100:BG100"/>
    <mergeCell ref="BX101:CE101"/>
    <mergeCell ref="AR101:AY101"/>
    <mergeCell ref="AZ101:BG101"/>
    <mergeCell ref="BH101:BO101"/>
    <mergeCell ref="BX102:CE103"/>
    <mergeCell ref="CF101:CM101"/>
    <mergeCell ref="BP102:BW103"/>
    <mergeCell ref="CF102:CM103"/>
    <mergeCell ref="A102:V102"/>
    <mergeCell ref="W102:AA103"/>
    <mergeCell ref="AB102:AI103"/>
    <mergeCell ref="AJ102:AQ103"/>
    <mergeCell ref="BP101:BW101"/>
    <mergeCell ref="A104:V104"/>
    <mergeCell ref="W104:AA104"/>
    <mergeCell ref="AB104:AI104"/>
    <mergeCell ref="AJ104:AQ104"/>
    <mergeCell ref="AR104:AY104"/>
    <mergeCell ref="CN102:CU103"/>
    <mergeCell ref="A103:V103"/>
    <mergeCell ref="AR102:AY103"/>
    <mergeCell ref="AZ102:BG103"/>
    <mergeCell ref="BH102:BO103"/>
    <mergeCell ref="CN105:CU106"/>
    <mergeCell ref="BX104:CE104"/>
    <mergeCell ref="CF104:CM104"/>
    <mergeCell ref="CN104:CU104"/>
    <mergeCell ref="BH105:BO106"/>
    <mergeCell ref="AZ104:BG104"/>
    <mergeCell ref="BH104:BO104"/>
    <mergeCell ref="BP104:BW104"/>
    <mergeCell ref="A106:V106"/>
    <mergeCell ref="BP105:BW106"/>
    <mergeCell ref="BX105:CE106"/>
    <mergeCell ref="CF105:CM106"/>
    <mergeCell ref="A105:V105"/>
    <mergeCell ref="W105:AA106"/>
    <mergeCell ref="AB105:AI106"/>
    <mergeCell ref="AJ105:AQ106"/>
    <mergeCell ref="AR105:AY106"/>
    <mergeCell ref="AZ105:BG106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70"/>
  <sheetViews>
    <sheetView zoomScalePageLayoutView="0" workbookViewId="0" topLeftCell="C49">
      <selection activeCell="AV51" sqref="AV51:BD51"/>
    </sheetView>
  </sheetViews>
  <sheetFormatPr defaultColWidth="1.37890625" defaultRowHeight="12.75"/>
  <cols>
    <col min="1" max="16384" width="1.37890625" style="1" customWidth="1"/>
  </cols>
  <sheetData>
    <row r="1" ht="15.75">
      <c r="A1" s="44" t="s">
        <v>205</v>
      </c>
    </row>
    <row r="2" s="46" customFormat="1" ht="8.25">
      <c r="A2" s="45"/>
    </row>
    <row r="3" spans="1:99" s="17" customFormat="1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 t="s">
        <v>31</v>
      </c>
      <c r="X3" s="100"/>
      <c r="Y3" s="100"/>
      <c r="Z3" s="100"/>
      <c r="AA3" s="100"/>
      <c r="AB3" s="200" t="s">
        <v>206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</row>
    <row r="4" spans="1:99" s="17" customFormat="1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 t="s">
        <v>51</v>
      </c>
      <c r="X4" s="101"/>
      <c r="Y4" s="101"/>
      <c r="Z4" s="101"/>
      <c r="AA4" s="101"/>
      <c r="AB4" s="101" t="s">
        <v>91</v>
      </c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 t="s">
        <v>207</v>
      </c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 t="s">
        <v>208</v>
      </c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 t="s">
        <v>209</v>
      </c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 t="s">
        <v>95</v>
      </c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 t="s">
        <v>97</v>
      </c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</row>
    <row r="5" spans="1:99" s="17" customFormat="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 t="s">
        <v>210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</row>
    <row r="6" spans="1:99" s="47" customFormat="1" ht="12.75">
      <c r="A6" s="211" t="s">
        <v>211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 t="s">
        <v>212</v>
      </c>
      <c r="X6" s="211"/>
      <c r="Y6" s="211"/>
      <c r="Z6" s="211"/>
      <c r="AA6" s="211"/>
      <c r="AB6" s="211" t="s">
        <v>213</v>
      </c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 t="s">
        <v>214</v>
      </c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 t="s">
        <v>215</v>
      </c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 t="s">
        <v>216</v>
      </c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 t="s">
        <v>217</v>
      </c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 t="s">
        <v>218</v>
      </c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</row>
    <row r="7" spans="1:99" ht="12.75">
      <c r="A7" s="210" t="s">
        <v>219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199" t="s">
        <v>220</v>
      </c>
      <c r="X7" s="199"/>
      <c r="Y7" s="199"/>
      <c r="Z7" s="199"/>
      <c r="AA7" s="199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>
        <f>95+15</f>
        <v>110</v>
      </c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>
        <f>174+27</f>
        <v>201</v>
      </c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>
        <f>69+10</f>
        <v>79</v>
      </c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74" t="s">
        <v>221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99"/>
      <c r="X8" s="199"/>
      <c r="Y8" s="199"/>
      <c r="Z8" s="199"/>
      <c r="AA8" s="199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</row>
    <row r="9" spans="1:99" ht="12.75">
      <c r="A9" s="115" t="s">
        <v>222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82" t="s">
        <v>223</v>
      </c>
      <c r="X9" s="182"/>
      <c r="Y9" s="182"/>
      <c r="Z9" s="182"/>
      <c r="AA9" s="182"/>
      <c r="AB9" s="180" t="s">
        <v>81</v>
      </c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79">
        <f>84982+25315.9</f>
        <v>110297.9</v>
      </c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>
        <f>38823.7</f>
        <v>38823.7</v>
      </c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>
        <v>16417.7</v>
      </c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</row>
    <row r="10" spans="1:99" ht="12.75">
      <c r="A10" s="174" t="s">
        <v>224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82"/>
      <c r="X10" s="182"/>
      <c r="Y10" s="182"/>
      <c r="Z10" s="182"/>
      <c r="AA10" s="182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</row>
    <row r="11" s="17" customFormat="1" ht="12.75"/>
    <row r="12" s="17" customFormat="1" ht="12.75"/>
    <row r="13" spans="1:99" s="37" customFormat="1" ht="15.75">
      <c r="A13" s="209" t="s">
        <v>225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</row>
    <row r="14" s="17" customFormat="1" ht="12.75"/>
    <row r="15" s="38" customFormat="1" ht="12">
      <c r="CU15" s="39" t="s">
        <v>226</v>
      </c>
    </row>
    <row r="16" spans="1:99" ht="12.75" customHeight="1">
      <c r="A16" s="208" t="s">
        <v>227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 t="s">
        <v>31</v>
      </c>
      <c r="T16" s="208"/>
      <c r="U16" s="208"/>
      <c r="V16" s="208"/>
      <c r="W16" s="208" t="s">
        <v>228</v>
      </c>
      <c r="X16" s="208"/>
      <c r="Y16" s="208"/>
      <c r="Z16" s="208"/>
      <c r="AA16" s="208"/>
      <c r="AB16" s="208"/>
      <c r="AC16" s="208"/>
      <c r="AD16" s="208"/>
      <c r="AE16" s="208" t="s">
        <v>229</v>
      </c>
      <c r="AF16" s="208"/>
      <c r="AG16" s="208"/>
      <c r="AH16" s="208"/>
      <c r="AI16" s="208"/>
      <c r="AJ16" s="208"/>
      <c r="AK16" s="208"/>
      <c r="AL16" s="208"/>
      <c r="AM16" s="208" t="s">
        <v>230</v>
      </c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 t="s">
        <v>231</v>
      </c>
      <c r="BF16" s="208"/>
      <c r="BG16" s="208"/>
      <c r="BH16" s="208"/>
      <c r="BI16" s="208"/>
      <c r="BJ16" s="208"/>
      <c r="BK16" s="208"/>
      <c r="BL16" s="208"/>
      <c r="BM16" s="208"/>
      <c r="BN16" s="208" t="s">
        <v>232</v>
      </c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 t="s">
        <v>233</v>
      </c>
      <c r="CG16" s="208"/>
      <c r="CH16" s="208"/>
      <c r="CI16" s="208"/>
      <c r="CJ16" s="208"/>
      <c r="CK16" s="208"/>
      <c r="CL16" s="208"/>
      <c r="CM16" s="208"/>
      <c r="CN16" s="208" t="s">
        <v>234</v>
      </c>
      <c r="CO16" s="208"/>
      <c r="CP16" s="208"/>
      <c r="CQ16" s="208"/>
      <c r="CR16" s="208"/>
      <c r="CS16" s="208"/>
      <c r="CT16" s="208"/>
      <c r="CU16" s="208"/>
    </row>
    <row r="17" spans="1:99" ht="12.7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 t="s">
        <v>51</v>
      </c>
      <c r="T17" s="204"/>
      <c r="U17" s="204"/>
      <c r="V17" s="204"/>
      <c r="W17" s="204" t="s">
        <v>235</v>
      </c>
      <c r="X17" s="204"/>
      <c r="Y17" s="204"/>
      <c r="Z17" s="204"/>
      <c r="AA17" s="204"/>
      <c r="AB17" s="204"/>
      <c r="AC17" s="204"/>
      <c r="AD17" s="204"/>
      <c r="AE17" s="204" t="s">
        <v>236</v>
      </c>
      <c r="AF17" s="204"/>
      <c r="AG17" s="204"/>
      <c r="AH17" s="204"/>
      <c r="AI17" s="204"/>
      <c r="AJ17" s="204"/>
      <c r="AK17" s="204"/>
      <c r="AL17" s="204"/>
      <c r="AM17" s="204" t="s">
        <v>237</v>
      </c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 t="s">
        <v>238</v>
      </c>
      <c r="BF17" s="204"/>
      <c r="BG17" s="204"/>
      <c r="BH17" s="204"/>
      <c r="BI17" s="204"/>
      <c r="BJ17" s="204"/>
      <c r="BK17" s="204"/>
      <c r="BL17" s="204"/>
      <c r="BM17" s="204"/>
      <c r="BN17" s="204" t="s">
        <v>239</v>
      </c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 t="s">
        <v>240</v>
      </c>
      <c r="CG17" s="204"/>
      <c r="CH17" s="204"/>
      <c r="CI17" s="204"/>
      <c r="CJ17" s="204"/>
      <c r="CK17" s="204"/>
      <c r="CL17" s="204"/>
      <c r="CM17" s="204"/>
      <c r="CN17" s="204" t="s">
        <v>241</v>
      </c>
      <c r="CO17" s="204"/>
      <c r="CP17" s="204"/>
      <c r="CQ17" s="204"/>
      <c r="CR17" s="204"/>
      <c r="CS17" s="204"/>
      <c r="CT17" s="204"/>
      <c r="CU17" s="204"/>
    </row>
    <row r="18" spans="1:99" ht="12.75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 t="s">
        <v>242</v>
      </c>
      <c r="X18" s="204"/>
      <c r="Y18" s="204"/>
      <c r="Z18" s="204"/>
      <c r="AA18" s="204"/>
      <c r="AB18" s="204"/>
      <c r="AC18" s="204"/>
      <c r="AD18" s="204"/>
      <c r="AE18" s="204" t="s">
        <v>243</v>
      </c>
      <c r="AF18" s="204"/>
      <c r="AG18" s="204"/>
      <c r="AH18" s="204"/>
      <c r="AI18" s="204"/>
      <c r="AJ18" s="204"/>
      <c r="AK18" s="204"/>
      <c r="AL18" s="204"/>
      <c r="AM18" s="204" t="s">
        <v>244</v>
      </c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 t="s">
        <v>75</v>
      </c>
      <c r="BF18" s="204"/>
      <c r="BG18" s="204"/>
      <c r="BH18" s="204"/>
      <c r="BI18" s="204"/>
      <c r="BJ18" s="204"/>
      <c r="BK18" s="204"/>
      <c r="BL18" s="204"/>
      <c r="BM18" s="204"/>
      <c r="BN18" s="204" t="s">
        <v>243</v>
      </c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 t="s">
        <v>245</v>
      </c>
      <c r="CG18" s="204"/>
      <c r="CH18" s="204"/>
      <c r="CI18" s="204"/>
      <c r="CJ18" s="204"/>
      <c r="CK18" s="204"/>
      <c r="CL18" s="204"/>
      <c r="CM18" s="204"/>
      <c r="CN18" s="204" t="s">
        <v>246</v>
      </c>
      <c r="CO18" s="204"/>
      <c r="CP18" s="204"/>
      <c r="CQ18" s="204"/>
      <c r="CR18" s="204"/>
      <c r="CS18" s="204"/>
      <c r="CT18" s="204"/>
      <c r="CU18" s="204"/>
    </row>
    <row r="19" spans="1:99" ht="12.75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 t="s">
        <v>247</v>
      </c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 t="s">
        <v>248</v>
      </c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 t="s">
        <v>249</v>
      </c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 t="s">
        <v>250</v>
      </c>
      <c r="CG19" s="204"/>
      <c r="CH19" s="204"/>
      <c r="CI19" s="204"/>
      <c r="CJ19" s="204"/>
      <c r="CK19" s="204"/>
      <c r="CL19" s="204"/>
      <c r="CM19" s="204"/>
      <c r="CN19" s="204" t="s">
        <v>251</v>
      </c>
      <c r="CO19" s="204"/>
      <c r="CP19" s="204"/>
      <c r="CQ19" s="204"/>
      <c r="CR19" s="204"/>
      <c r="CS19" s="204"/>
      <c r="CT19" s="204"/>
      <c r="CU19" s="204"/>
    </row>
    <row r="20" spans="1:99" ht="12.7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 t="s">
        <v>252</v>
      </c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1" t="s">
        <v>253</v>
      </c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4" t="s">
        <v>254</v>
      </c>
      <c r="BF20" s="204"/>
      <c r="BG20" s="204"/>
      <c r="BH20" s="204"/>
      <c r="BI20" s="204"/>
      <c r="BJ20" s="204"/>
      <c r="BK20" s="204"/>
      <c r="BL20" s="204"/>
      <c r="BM20" s="204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4"/>
      <c r="CG20" s="204"/>
      <c r="CH20" s="204"/>
      <c r="CI20" s="204"/>
      <c r="CJ20" s="204"/>
      <c r="CK20" s="204"/>
      <c r="CL20" s="204"/>
      <c r="CM20" s="204"/>
      <c r="CN20" s="204" t="s">
        <v>255</v>
      </c>
      <c r="CO20" s="204"/>
      <c r="CP20" s="204"/>
      <c r="CQ20" s="204"/>
      <c r="CR20" s="204"/>
      <c r="CS20" s="204"/>
      <c r="CT20" s="204"/>
      <c r="CU20" s="204"/>
    </row>
    <row r="21" spans="1:99" ht="12.7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 t="s">
        <v>256</v>
      </c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5" t="s">
        <v>257</v>
      </c>
      <c r="AN21" s="205"/>
      <c r="AO21" s="205"/>
      <c r="AP21" s="205"/>
      <c r="AQ21" s="205"/>
      <c r="AR21" s="205"/>
      <c r="AS21" s="205"/>
      <c r="AT21" s="205"/>
      <c r="AU21" s="205"/>
      <c r="AV21" s="208" t="s">
        <v>258</v>
      </c>
      <c r="AW21" s="208"/>
      <c r="AX21" s="208"/>
      <c r="AY21" s="208"/>
      <c r="AZ21" s="208"/>
      <c r="BA21" s="208"/>
      <c r="BB21" s="208"/>
      <c r="BC21" s="208"/>
      <c r="BD21" s="208"/>
      <c r="BE21" s="206" t="s">
        <v>259</v>
      </c>
      <c r="BF21" s="206"/>
      <c r="BG21" s="206"/>
      <c r="BH21" s="206"/>
      <c r="BI21" s="206"/>
      <c r="BJ21" s="206"/>
      <c r="BK21" s="206"/>
      <c r="BL21" s="206"/>
      <c r="BM21" s="206"/>
      <c r="BN21" s="204" t="s">
        <v>260</v>
      </c>
      <c r="BO21" s="204"/>
      <c r="BP21" s="204"/>
      <c r="BQ21" s="204"/>
      <c r="BR21" s="204"/>
      <c r="BS21" s="204"/>
      <c r="BT21" s="204"/>
      <c r="BU21" s="204"/>
      <c r="BV21" s="204"/>
      <c r="BW21" s="204" t="s">
        <v>261</v>
      </c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 t="s">
        <v>262</v>
      </c>
      <c r="CO21" s="204"/>
      <c r="CP21" s="204"/>
      <c r="CQ21" s="204"/>
      <c r="CR21" s="204"/>
      <c r="CS21" s="204"/>
      <c r="CT21" s="204"/>
      <c r="CU21" s="204"/>
    </row>
    <row r="22" spans="1:99" ht="12.7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 t="s">
        <v>263</v>
      </c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5" t="s">
        <v>264</v>
      </c>
      <c r="AN22" s="205"/>
      <c r="AO22" s="205"/>
      <c r="AP22" s="205"/>
      <c r="AQ22" s="205"/>
      <c r="AR22" s="205"/>
      <c r="AS22" s="205"/>
      <c r="AT22" s="205"/>
      <c r="AU22" s="205"/>
      <c r="AV22" s="204" t="s">
        <v>265</v>
      </c>
      <c r="AW22" s="204"/>
      <c r="AX22" s="204"/>
      <c r="AY22" s="204"/>
      <c r="AZ22" s="204"/>
      <c r="BA22" s="204"/>
      <c r="BB22" s="204"/>
      <c r="BC22" s="204"/>
      <c r="BD22" s="204"/>
      <c r="BE22" s="206" t="s">
        <v>266</v>
      </c>
      <c r="BF22" s="206"/>
      <c r="BG22" s="206"/>
      <c r="BH22" s="206"/>
      <c r="BI22" s="206"/>
      <c r="BJ22" s="206"/>
      <c r="BK22" s="206"/>
      <c r="BL22" s="206"/>
      <c r="BM22" s="206"/>
      <c r="BN22" s="204" t="s">
        <v>267</v>
      </c>
      <c r="BO22" s="204"/>
      <c r="BP22" s="204"/>
      <c r="BQ22" s="204"/>
      <c r="BR22" s="204"/>
      <c r="BS22" s="204"/>
      <c r="BT22" s="204"/>
      <c r="BU22" s="204"/>
      <c r="BV22" s="204"/>
      <c r="BW22" s="207" t="s">
        <v>268</v>
      </c>
      <c r="BX22" s="207"/>
      <c r="BY22" s="207"/>
      <c r="BZ22" s="207"/>
      <c r="CA22" s="207"/>
      <c r="CB22" s="207"/>
      <c r="CC22" s="207"/>
      <c r="CD22" s="207"/>
      <c r="CE22" s="207"/>
      <c r="CF22" s="204"/>
      <c r="CG22" s="204"/>
      <c r="CH22" s="204"/>
      <c r="CI22" s="204"/>
      <c r="CJ22" s="204"/>
      <c r="CK22" s="204"/>
      <c r="CL22" s="204"/>
      <c r="CM22" s="204"/>
      <c r="CN22" s="204" t="s">
        <v>269</v>
      </c>
      <c r="CO22" s="204"/>
      <c r="CP22" s="204"/>
      <c r="CQ22" s="204"/>
      <c r="CR22" s="204"/>
      <c r="CS22" s="204"/>
      <c r="CT22" s="204"/>
      <c r="CU22" s="204"/>
    </row>
    <row r="23" spans="1:99" ht="12.7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 t="s">
        <v>243</v>
      </c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5" t="s">
        <v>270</v>
      </c>
      <c r="AN23" s="205"/>
      <c r="AO23" s="205"/>
      <c r="AP23" s="205"/>
      <c r="AQ23" s="205"/>
      <c r="AR23" s="205"/>
      <c r="AS23" s="205"/>
      <c r="AT23" s="205"/>
      <c r="AU23" s="205"/>
      <c r="AV23" s="204" t="s">
        <v>242</v>
      </c>
      <c r="AW23" s="204"/>
      <c r="AX23" s="204"/>
      <c r="AY23" s="204"/>
      <c r="AZ23" s="204"/>
      <c r="BA23" s="204"/>
      <c r="BB23" s="204"/>
      <c r="BC23" s="204"/>
      <c r="BD23" s="204"/>
      <c r="BE23" s="206" t="s">
        <v>271</v>
      </c>
      <c r="BF23" s="206"/>
      <c r="BG23" s="206"/>
      <c r="BH23" s="206"/>
      <c r="BI23" s="206"/>
      <c r="BJ23" s="206"/>
      <c r="BK23" s="206"/>
      <c r="BL23" s="206"/>
      <c r="BM23" s="206"/>
      <c r="BN23" s="204" t="s">
        <v>272</v>
      </c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 t="s">
        <v>273</v>
      </c>
      <c r="CO23" s="204"/>
      <c r="CP23" s="204"/>
      <c r="CQ23" s="204"/>
      <c r="CR23" s="204"/>
      <c r="CS23" s="204"/>
      <c r="CT23" s="204"/>
      <c r="CU23" s="204"/>
    </row>
    <row r="24" spans="1:99" ht="12.7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5" t="s">
        <v>274</v>
      </c>
      <c r="AN24" s="205"/>
      <c r="AO24" s="205"/>
      <c r="AP24" s="205"/>
      <c r="AQ24" s="205"/>
      <c r="AR24" s="205"/>
      <c r="AS24" s="205"/>
      <c r="AT24" s="205"/>
      <c r="AU24" s="205"/>
      <c r="AV24" s="204" t="s">
        <v>275</v>
      </c>
      <c r="AW24" s="204"/>
      <c r="AX24" s="204"/>
      <c r="AY24" s="204"/>
      <c r="AZ24" s="204"/>
      <c r="BA24" s="204"/>
      <c r="BB24" s="204"/>
      <c r="BC24" s="204"/>
      <c r="BD24" s="204"/>
      <c r="BE24" s="206" t="s">
        <v>243</v>
      </c>
      <c r="BF24" s="206"/>
      <c r="BG24" s="206"/>
      <c r="BH24" s="206"/>
      <c r="BI24" s="206"/>
      <c r="BJ24" s="206"/>
      <c r="BK24" s="206"/>
      <c r="BL24" s="206"/>
      <c r="BM24" s="206"/>
      <c r="BN24" s="204" t="s">
        <v>276</v>
      </c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 t="s">
        <v>277</v>
      </c>
      <c r="CO24" s="204"/>
      <c r="CP24" s="204"/>
      <c r="CQ24" s="204"/>
      <c r="CR24" s="204"/>
      <c r="CS24" s="204"/>
      <c r="CT24" s="204"/>
      <c r="CU24" s="204"/>
    </row>
    <row r="25" spans="1:99" ht="12.7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2" t="s">
        <v>278</v>
      </c>
      <c r="AN25" s="202"/>
      <c r="AO25" s="202"/>
      <c r="AP25" s="202"/>
      <c r="AQ25" s="202"/>
      <c r="AR25" s="202"/>
      <c r="AS25" s="202"/>
      <c r="AT25" s="202"/>
      <c r="AU25" s="202"/>
      <c r="AV25" s="201" t="s">
        <v>279</v>
      </c>
      <c r="AW25" s="201"/>
      <c r="AX25" s="201"/>
      <c r="AY25" s="201"/>
      <c r="AZ25" s="201"/>
      <c r="BA25" s="201"/>
      <c r="BB25" s="201"/>
      <c r="BC25" s="201"/>
      <c r="BD25" s="201"/>
      <c r="BE25" s="203"/>
      <c r="BF25" s="203"/>
      <c r="BG25" s="203"/>
      <c r="BH25" s="203"/>
      <c r="BI25" s="203"/>
      <c r="BJ25" s="203"/>
      <c r="BK25" s="203"/>
      <c r="BL25" s="203"/>
      <c r="BM25" s="203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</row>
    <row r="26" spans="1:99" s="17" customFormat="1" ht="12.75" customHeight="1">
      <c r="A26" s="200">
        <v>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>
        <v>2</v>
      </c>
      <c r="T26" s="200"/>
      <c r="U26" s="200"/>
      <c r="V26" s="200"/>
      <c r="W26" s="200">
        <v>3</v>
      </c>
      <c r="X26" s="200"/>
      <c r="Y26" s="200"/>
      <c r="Z26" s="200"/>
      <c r="AA26" s="200"/>
      <c r="AB26" s="200"/>
      <c r="AC26" s="200"/>
      <c r="AD26" s="200"/>
      <c r="AE26" s="200">
        <v>4</v>
      </c>
      <c r="AF26" s="200"/>
      <c r="AG26" s="200"/>
      <c r="AH26" s="200"/>
      <c r="AI26" s="200"/>
      <c r="AJ26" s="200"/>
      <c r="AK26" s="200"/>
      <c r="AL26" s="200"/>
      <c r="AM26" s="200">
        <v>5</v>
      </c>
      <c r="AN26" s="200"/>
      <c r="AO26" s="200"/>
      <c r="AP26" s="200"/>
      <c r="AQ26" s="200"/>
      <c r="AR26" s="200"/>
      <c r="AS26" s="200"/>
      <c r="AT26" s="200"/>
      <c r="AU26" s="200"/>
      <c r="AV26" s="200">
        <v>6</v>
      </c>
      <c r="AW26" s="200"/>
      <c r="AX26" s="200"/>
      <c r="AY26" s="200"/>
      <c r="AZ26" s="200"/>
      <c r="BA26" s="200"/>
      <c r="BB26" s="200"/>
      <c r="BC26" s="200"/>
      <c r="BD26" s="200"/>
      <c r="BE26" s="200">
        <v>7</v>
      </c>
      <c r="BF26" s="200"/>
      <c r="BG26" s="200"/>
      <c r="BH26" s="200"/>
      <c r="BI26" s="200"/>
      <c r="BJ26" s="200"/>
      <c r="BK26" s="200"/>
      <c r="BL26" s="200"/>
      <c r="BM26" s="200"/>
      <c r="BN26" s="200">
        <v>8</v>
      </c>
      <c r="BO26" s="200"/>
      <c r="BP26" s="200"/>
      <c r="BQ26" s="200"/>
      <c r="BR26" s="200"/>
      <c r="BS26" s="200"/>
      <c r="BT26" s="200"/>
      <c r="BU26" s="200"/>
      <c r="BV26" s="200"/>
      <c r="BW26" s="200">
        <v>9</v>
      </c>
      <c r="BX26" s="200"/>
      <c r="BY26" s="200"/>
      <c r="BZ26" s="200"/>
      <c r="CA26" s="200"/>
      <c r="CB26" s="200"/>
      <c r="CC26" s="200"/>
      <c r="CD26" s="200"/>
      <c r="CE26" s="200"/>
      <c r="CF26" s="200">
        <v>10</v>
      </c>
      <c r="CG26" s="200"/>
      <c r="CH26" s="200"/>
      <c r="CI26" s="200"/>
      <c r="CJ26" s="200"/>
      <c r="CK26" s="200"/>
      <c r="CL26" s="200"/>
      <c r="CM26" s="200"/>
      <c r="CN26" s="200">
        <v>11</v>
      </c>
      <c r="CO26" s="200"/>
      <c r="CP26" s="200"/>
      <c r="CQ26" s="200"/>
      <c r="CR26" s="200"/>
      <c r="CS26" s="200"/>
      <c r="CT26" s="200"/>
      <c r="CU26" s="200"/>
    </row>
    <row r="27" spans="1:99" ht="12.75">
      <c r="A27" s="177" t="s">
        <v>280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82" t="s">
        <v>281</v>
      </c>
      <c r="T27" s="182"/>
      <c r="U27" s="182"/>
      <c r="V27" s="182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80" t="s">
        <v>81</v>
      </c>
      <c r="CG27" s="180"/>
      <c r="CH27" s="180"/>
      <c r="CI27" s="180"/>
      <c r="CJ27" s="180"/>
      <c r="CK27" s="180"/>
      <c r="CL27" s="180"/>
      <c r="CM27" s="180"/>
      <c r="CN27" s="180" t="s">
        <v>81</v>
      </c>
      <c r="CO27" s="180"/>
      <c r="CP27" s="180"/>
      <c r="CQ27" s="180"/>
      <c r="CR27" s="180"/>
      <c r="CS27" s="180"/>
      <c r="CT27" s="180"/>
      <c r="CU27" s="180"/>
    </row>
    <row r="28" spans="1:99" ht="12.75">
      <c r="A28" s="174" t="s">
        <v>282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82"/>
      <c r="T28" s="182"/>
      <c r="U28" s="182"/>
      <c r="V28" s="182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</row>
    <row r="29" spans="1:99" ht="12.75">
      <c r="A29" s="189" t="s">
        <v>79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2" t="s">
        <v>283</v>
      </c>
      <c r="T29" s="182"/>
      <c r="U29" s="182"/>
      <c r="V29" s="182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</row>
    <row r="30" spans="1:99" ht="12.75">
      <c r="A30" s="184" t="s">
        <v>284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2"/>
      <c r="T30" s="182"/>
      <c r="U30" s="182"/>
      <c r="V30" s="182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</row>
    <row r="31" spans="1:99" ht="12.75">
      <c r="A31" s="188" t="s">
        <v>285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2"/>
      <c r="T31" s="182"/>
      <c r="U31" s="182"/>
      <c r="V31" s="182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</row>
    <row r="32" spans="1:99" ht="12.75">
      <c r="A32" s="187" t="s">
        <v>286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78" t="s">
        <v>287</v>
      </c>
      <c r="T32" s="178"/>
      <c r="U32" s="178"/>
      <c r="V32" s="178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86"/>
      <c r="BF32" s="186"/>
      <c r="BG32" s="186"/>
      <c r="BH32" s="186"/>
      <c r="BI32" s="186"/>
      <c r="BJ32" s="186"/>
      <c r="BK32" s="186"/>
      <c r="BL32" s="186"/>
      <c r="BM32" s="186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</row>
    <row r="33" spans="1:99" ht="12.75">
      <c r="A33" s="188" t="s">
        <v>288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78"/>
      <c r="T33" s="178"/>
      <c r="U33" s="178"/>
      <c r="V33" s="178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86"/>
      <c r="BF33" s="186"/>
      <c r="BG33" s="186"/>
      <c r="BH33" s="186"/>
      <c r="BI33" s="186"/>
      <c r="BJ33" s="186"/>
      <c r="BK33" s="186"/>
      <c r="BL33" s="186"/>
      <c r="BM33" s="186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</row>
    <row r="34" spans="1:99" s="48" customFormat="1" ht="12.75">
      <c r="A34" s="189" t="s">
        <v>73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78" t="s">
        <v>289</v>
      </c>
      <c r="T34" s="178"/>
      <c r="U34" s="178"/>
      <c r="V34" s="178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86"/>
      <c r="BO34" s="186"/>
      <c r="BP34" s="186"/>
      <c r="BQ34" s="186"/>
      <c r="BR34" s="186"/>
      <c r="BS34" s="186"/>
      <c r="BT34" s="186"/>
      <c r="BU34" s="186"/>
      <c r="BV34" s="186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</row>
    <row r="35" spans="1:99" s="48" customFormat="1" ht="12.75">
      <c r="A35" s="184" t="s">
        <v>290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78"/>
      <c r="T35" s="178"/>
      <c r="U35" s="178"/>
      <c r="V35" s="178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86"/>
      <c r="BO35" s="186"/>
      <c r="BP35" s="186"/>
      <c r="BQ35" s="186"/>
      <c r="BR35" s="186"/>
      <c r="BS35" s="186"/>
      <c r="BT35" s="186"/>
      <c r="BU35" s="186"/>
      <c r="BV35" s="186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</row>
    <row r="36" spans="1:99" s="48" customFormat="1" ht="12.75">
      <c r="A36" s="184" t="s">
        <v>291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78"/>
      <c r="T36" s="178"/>
      <c r="U36" s="178"/>
      <c r="V36" s="178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86"/>
      <c r="BO36" s="186"/>
      <c r="BP36" s="186"/>
      <c r="BQ36" s="186"/>
      <c r="BR36" s="186"/>
      <c r="BS36" s="186"/>
      <c r="BT36" s="186"/>
      <c r="BU36" s="186"/>
      <c r="BV36" s="186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</row>
    <row r="37" spans="1:99" s="48" customFormat="1" ht="12.75">
      <c r="A37" s="188" t="s">
        <v>292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78"/>
      <c r="T37" s="178"/>
      <c r="U37" s="178"/>
      <c r="V37" s="178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86"/>
      <c r="BO37" s="186"/>
      <c r="BP37" s="186"/>
      <c r="BQ37" s="186"/>
      <c r="BR37" s="186"/>
      <c r="BS37" s="186"/>
      <c r="BT37" s="186"/>
      <c r="BU37" s="186"/>
      <c r="BV37" s="186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</row>
    <row r="38" spans="1:99" ht="12.75">
      <c r="A38" s="187" t="s">
        <v>293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78" t="s">
        <v>294</v>
      </c>
      <c r="T38" s="178"/>
      <c r="U38" s="178"/>
      <c r="V38" s="178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86"/>
      <c r="BO38" s="186"/>
      <c r="BP38" s="186"/>
      <c r="BQ38" s="186"/>
      <c r="BR38" s="186"/>
      <c r="BS38" s="186"/>
      <c r="BT38" s="186"/>
      <c r="BU38" s="186"/>
      <c r="BV38" s="186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</row>
    <row r="39" spans="1:99" ht="12.75">
      <c r="A39" s="184" t="s">
        <v>295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78"/>
      <c r="T39" s="178"/>
      <c r="U39" s="178"/>
      <c r="V39" s="178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86"/>
      <c r="BO39" s="186"/>
      <c r="BP39" s="186"/>
      <c r="BQ39" s="186"/>
      <c r="BR39" s="186"/>
      <c r="BS39" s="186"/>
      <c r="BT39" s="186"/>
      <c r="BU39" s="186"/>
      <c r="BV39" s="186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</row>
    <row r="40" spans="1:99" ht="12.75">
      <c r="A40" s="184" t="s">
        <v>296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78"/>
      <c r="T40" s="178"/>
      <c r="U40" s="178"/>
      <c r="V40" s="178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86"/>
      <c r="BO40" s="186"/>
      <c r="BP40" s="186"/>
      <c r="BQ40" s="186"/>
      <c r="BR40" s="186"/>
      <c r="BS40" s="186"/>
      <c r="BT40" s="186"/>
      <c r="BU40" s="186"/>
      <c r="BV40" s="186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</row>
    <row r="41" spans="1:99" ht="12.75">
      <c r="A41" s="188" t="s">
        <v>297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78"/>
      <c r="T41" s="178"/>
      <c r="U41" s="178"/>
      <c r="V41" s="178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86"/>
      <c r="BO41" s="186"/>
      <c r="BP41" s="186"/>
      <c r="BQ41" s="186"/>
      <c r="BR41" s="186"/>
      <c r="BS41" s="186"/>
      <c r="BT41" s="186"/>
      <c r="BU41" s="186"/>
      <c r="BV41" s="186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</row>
    <row r="42" spans="1:99" ht="12.75">
      <c r="A42" s="187" t="s">
        <v>298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2" t="s">
        <v>299</v>
      </c>
      <c r="T42" s="182"/>
      <c r="U42" s="182"/>
      <c r="V42" s="182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86"/>
      <c r="BO42" s="186"/>
      <c r="BP42" s="186"/>
      <c r="BQ42" s="186"/>
      <c r="BR42" s="186"/>
      <c r="BS42" s="186"/>
      <c r="BT42" s="186"/>
      <c r="BU42" s="186"/>
      <c r="BV42" s="186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</row>
    <row r="43" spans="1:99" ht="12.75">
      <c r="A43" s="188" t="s">
        <v>108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2"/>
      <c r="T43" s="182"/>
      <c r="U43" s="182"/>
      <c r="V43" s="182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86"/>
      <c r="BO43" s="186"/>
      <c r="BP43" s="186"/>
      <c r="BQ43" s="186"/>
      <c r="BR43" s="186"/>
      <c r="BS43" s="186"/>
      <c r="BT43" s="186"/>
      <c r="BU43" s="186"/>
      <c r="BV43" s="186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</row>
    <row r="44" spans="1:99" ht="15" customHeight="1">
      <c r="A44" s="187" t="s">
        <v>300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99" t="s">
        <v>301</v>
      </c>
      <c r="T44" s="199"/>
      <c r="U44" s="199"/>
      <c r="V44" s="199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80" t="s">
        <v>81</v>
      </c>
      <c r="AW44" s="180"/>
      <c r="AX44" s="180"/>
      <c r="AY44" s="180"/>
      <c r="AZ44" s="180"/>
      <c r="BA44" s="180"/>
      <c r="BB44" s="180"/>
      <c r="BC44" s="180"/>
      <c r="BD44" s="180"/>
      <c r="BE44" s="197"/>
      <c r="BF44" s="197"/>
      <c r="BG44" s="197"/>
      <c r="BH44" s="197"/>
      <c r="BI44" s="197"/>
      <c r="BJ44" s="197"/>
      <c r="BK44" s="197"/>
      <c r="BL44" s="197"/>
      <c r="BM44" s="197"/>
      <c r="BN44" s="198"/>
      <c r="BO44" s="198"/>
      <c r="BP44" s="198"/>
      <c r="BQ44" s="198"/>
      <c r="BR44" s="198"/>
      <c r="BS44" s="198"/>
      <c r="BT44" s="198"/>
      <c r="BU44" s="198"/>
      <c r="BV44" s="198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</row>
    <row r="45" spans="1:99" ht="12.75">
      <c r="A45" s="177" t="s">
        <v>302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82" t="s">
        <v>303</v>
      </c>
      <c r="T45" s="182"/>
      <c r="U45" s="182"/>
      <c r="V45" s="182"/>
      <c r="W45" s="176">
        <f>W48+W49+W50+W51</f>
        <v>270021.1</v>
      </c>
      <c r="X45" s="176"/>
      <c r="Y45" s="176"/>
      <c r="Z45" s="176"/>
      <c r="AA45" s="176"/>
      <c r="AB45" s="176"/>
      <c r="AC45" s="176"/>
      <c r="AD45" s="176"/>
      <c r="AE45" s="176">
        <f>AE48+AE49+AE50+AE51</f>
        <v>320475.72</v>
      </c>
      <c r="AF45" s="176"/>
      <c r="AG45" s="176"/>
      <c r="AH45" s="176"/>
      <c r="AI45" s="176"/>
      <c r="AJ45" s="176"/>
      <c r="AK45" s="176"/>
      <c r="AL45" s="176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6">
        <f>BE48+BE49+BE50+BE51</f>
        <v>270021.1</v>
      </c>
      <c r="BF45" s="176"/>
      <c r="BG45" s="176"/>
      <c r="BH45" s="176"/>
      <c r="BI45" s="176"/>
      <c r="BJ45" s="176"/>
      <c r="BK45" s="176"/>
      <c r="BL45" s="176"/>
      <c r="BM45" s="176"/>
      <c r="BN45" s="176">
        <f>BN48+BN49+BN50+BN51</f>
        <v>270021.1</v>
      </c>
      <c r="BO45" s="179"/>
      <c r="BP45" s="179"/>
      <c r="BQ45" s="179"/>
      <c r="BR45" s="179"/>
      <c r="BS45" s="179"/>
      <c r="BT45" s="179"/>
      <c r="BU45" s="179"/>
      <c r="BV45" s="179"/>
      <c r="BW45" s="176">
        <f>BW48+BW49+BW50+BW51</f>
        <v>320475.72</v>
      </c>
      <c r="BX45" s="176"/>
      <c r="BY45" s="176"/>
      <c r="BZ45" s="176"/>
      <c r="CA45" s="176"/>
      <c r="CB45" s="176"/>
      <c r="CC45" s="176"/>
      <c r="CD45" s="176"/>
      <c r="CE45" s="176"/>
      <c r="CF45" s="180" t="s">
        <v>81</v>
      </c>
      <c r="CG45" s="180"/>
      <c r="CH45" s="180"/>
      <c r="CI45" s="180"/>
      <c r="CJ45" s="180"/>
      <c r="CK45" s="180"/>
      <c r="CL45" s="180"/>
      <c r="CM45" s="180"/>
      <c r="CN45" s="180" t="s">
        <v>81</v>
      </c>
      <c r="CO45" s="180"/>
      <c r="CP45" s="180"/>
      <c r="CQ45" s="180"/>
      <c r="CR45" s="180"/>
      <c r="CS45" s="180"/>
      <c r="CT45" s="180"/>
      <c r="CU45" s="180"/>
    </row>
    <row r="46" spans="1:99" ht="12.75">
      <c r="A46" s="115" t="s">
        <v>304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82"/>
      <c r="T46" s="182"/>
      <c r="U46" s="182"/>
      <c r="V46" s="182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6"/>
      <c r="BF46" s="176"/>
      <c r="BG46" s="176"/>
      <c r="BH46" s="176"/>
      <c r="BI46" s="176"/>
      <c r="BJ46" s="176"/>
      <c r="BK46" s="176"/>
      <c r="BL46" s="176"/>
      <c r="BM46" s="176"/>
      <c r="BN46" s="179"/>
      <c r="BO46" s="179"/>
      <c r="BP46" s="179"/>
      <c r="BQ46" s="179"/>
      <c r="BR46" s="179"/>
      <c r="BS46" s="179"/>
      <c r="BT46" s="179"/>
      <c r="BU46" s="179"/>
      <c r="BV46" s="179"/>
      <c r="BW46" s="176"/>
      <c r="BX46" s="176"/>
      <c r="BY46" s="176"/>
      <c r="BZ46" s="176"/>
      <c r="CA46" s="176"/>
      <c r="CB46" s="176"/>
      <c r="CC46" s="176"/>
      <c r="CD46" s="176"/>
      <c r="CE46" s="176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</row>
    <row r="47" spans="1:99" ht="12.75">
      <c r="A47" s="174" t="s">
        <v>305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82"/>
      <c r="T47" s="182"/>
      <c r="U47" s="182"/>
      <c r="V47" s="182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6"/>
      <c r="BF47" s="176"/>
      <c r="BG47" s="176"/>
      <c r="BH47" s="176"/>
      <c r="BI47" s="176"/>
      <c r="BJ47" s="176"/>
      <c r="BK47" s="176"/>
      <c r="BL47" s="176"/>
      <c r="BM47" s="176"/>
      <c r="BN47" s="179"/>
      <c r="BO47" s="179"/>
      <c r="BP47" s="179"/>
      <c r="BQ47" s="179"/>
      <c r="BR47" s="179"/>
      <c r="BS47" s="179"/>
      <c r="BT47" s="179"/>
      <c r="BU47" s="179"/>
      <c r="BV47" s="179"/>
      <c r="BW47" s="176"/>
      <c r="BX47" s="176"/>
      <c r="BY47" s="176"/>
      <c r="BZ47" s="176"/>
      <c r="CA47" s="176"/>
      <c r="CB47" s="176"/>
      <c r="CC47" s="176"/>
      <c r="CD47" s="176"/>
      <c r="CE47" s="176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</row>
    <row r="48" spans="1:99" ht="15" customHeight="1">
      <c r="A48" s="191" t="s">
        <v>306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82" t="s">
        <v>307</v>
      </c>
      <c r="T48" s="182"/>
      <c r="U48" s="182"/>
      <c r="V48" s="182"/>
      <c r="W48" s="176">
        <v>31651.9</v>
      </c>
      <c r="X48" s="176"/>
      <c r="Y48" s="176"/>
      <c r="Z48" s="176"/>
      <c r="AA48" s="176"/>
      <c r="AB48" s="176"/>
      <c r="AC48" s="176"/>
      <c r="AD48" s="176"/>
      <c r="AE48" s="176">
        <f>320475.72/W45*W48</f>
        <v>37566.195537563544</v>
      </c>
      <c r="AF48" s="176"/>
      <c r="AG48" s="176"/>
      <c r="AH48" s="176"/>
      <c r="AI48" s="176"/>
      <c r="AJ48" s="176"/>
      <c r="AK48" s="176"/>
      <c r="AL48" s="176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6">
        <f>W48</f>
        <v>31651.9</v>
      </c>
      <c r="BF48" s="176"/>
      <c r="BG48" s="176"/>
      <c r="BH48" s="176"/>
      <c r="BI48" s="176"/>
      <c r="BJ48" s="176"/>
      <c r="BK48" s="176"/>
      <c r="BL48" s="176"/>
      <c r="BM48" s="176"/>
      <c r="BN48" s="176">
        <f>BE48</f>
        <v>31651.9</v>
      </c>
      <c r="BO48" s="176"/>
      <c r="BP48" s="176"/>
      <c r="BQ48" s="176"/>
      <c r="BR48" s="176"/>
      <c r="BS48" s="176"/>
      <c r="BT48" s="176"/>
      <c r="BU48" s="176"/>
      <c r="BV48" s="176"/>
      <c r="BW48" s="176">
        <f>AE48</f>
        <v>37566.195537563544</v>
      </c>
      <c r="BX48" s="176"/>
      <c r="BY48" s="176"/>
      <c r="BZ48" s="176"/>
      <c r="CA48" s="176"/>
      <c r="CB48" s="176"/>
      <c r="CC48" s="176"/>
      <c r="CD48" s="176"/>
      <c r="CE48" s="176"/>
      <c r="CF48" s="179">
        <v>641289</v>
      </c>
      <c r="CG48" s="179"/>
      <c r="CH48" s="179"/>
      <c r="CI48" s="179"/>
      <c r="CJ48" s="179"/>
      <c r="CK48" s="179"/>
      <c r="CL48" s="179"/>
      <c r="CM48" s="179"/>
      <c r="CN48" s="179">
        <v>30177</v>
      </c>
      <c r="CO48" s="179"/>
      <c r="CP48" s="179"/>
      <c r="CQ48" s="179"/>
      <c r="CR48" s="179"/>
      <c r="CS48" s="179"/>
      <c r="CT48" s="179"/>
      <c r="CU48" s="179"/>
    </row>
    <row r="49" spans="1:99" ht="15" customHeight="1">
      <c r="A49" s="191" t="s">
        <v>308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82" t="s">
        <v>309</v>
      </c>
      <c r="T49" s="182"/>
      <c r="U49" s="182"/>
      <c r="V49" s="182"/>
      <c r="W49" s="176">
        <v>35999.9</v>
      </c>
      <c r="X49" s="176"/>
      <c r="Y49" s="176"/>
      <c r="Z49" s="176"/>
      <c r="AA49" s="176"/>
      <c r="AB49" s="176"/>
      <c r="AC49" s="176"/>
      <c r="AD49" s="176"/>
      <c r="AE49" s="176">
        <f>320475.72/W45*W49</f>
        <v>42726.63829762933</v>
      </c>
      <c r="AF49" s="176"/>
      <c r="AG49" s="176"/>
      <c r="AH49" s="176"/>
      <c r="AI49" s="176"/>
      <c r="AJ49" s="176"/>
      <c r="AK49" s="176"/>
      <c r="AL49" s="176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6">
        <f>W49</f>
        <v>35999.9</v>
      </c>
      <c r="BF49" s="176"/>
      <c r="BG49" s="176"/>
      <c r="BH49" s="176"/>
      <c r="BI49" s="176"/>
      <c r="BJ49" s="176"/>
      <c r="BK49" s="176"/>
      <c r="BL49" s="176"/>
      <c r="BM49" s="176"/>
      <c r="BN49" s="194">
        <f>BE49</f>
        <v>35999.9</v>
      </c>
      <c r="BO49" s="195"/>
      <c r="BP49" s="195"/>
      <c r="BQ49" s="195"/>
      <c r="BR49" s="195"/>
      <c r="BS49" s="195"/>
      <c r="BT49" s="195"/>
      <c r="BU49" s="195"/>
      <c r="BV49" s="196"/>
      <c r="BW49" s="176">
        <f>AE49</f>
        <v>42726.63829762933</v>
      </c>
      <c r="BX49" s="176"/>
      <c r="BY49" s="176"/>
      <c r="BZ49" s="176"/>
      <c r="CA49" s="176"/>
      <c r="CB49" s="176"/>
      <c r="CC49" s="176"/>
      <c r="CD49" s="176"/>
      <c r="CE49" s="176"/>
      <c r="CF49" s="179">
        <v>464599</v>
      </c>
      <c r="CG49" s="179"/>
      <c r="CH49" s="179"/>
      <c r="CI49" s="179"/>
      <c r="CJ49" s="179"/>
      <c r="CK49" s="179"/>
      <c r="CL49" s="179"/>
      <c r="CM49" s="179"/>
      <c r="CN49" s="179">
        <v>20382</v>
      </c>
      <c r="CO49" s="179"/>
      <c r="CP49" s="179"/>
      <c r="CQ49" s="179"/>
      <c r="CR49" s="179"/>
      <c r="CS49" s="179"/>
      <c r="CT49" s="179"/>
      <c r="CU49" s="179"/>
    </row>
    <row r="50" spans="1:99" ht="15" customHeight="1">
      <c r="A50" s="191" t="s">
        <v>310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82" t="s">
        <v>311</v>
      </c>
      <c r="T50" s="182"/>
      <c r="U50" s="182"/>
      <c r="V50" s="182"/>
      <c r="W50" s="176">
        <v>24138.8</v>
      </c>
      <c r="X50" s="176"/>
      <c r="Y50" s="176"/>
      <c r="Z50" s="176"/>
      <c r="AA50" s="176"/>
      <c r="AB50" s="176"/>
      <c r="AC50" s="176"/>
      <c r="AD50" s="176"/>
      <c r="AE50" s="176">
        <f>320475.72/W45*W50</f>
        <v>28649.240040633857</v>
      </c>
      <c r="AF50" s="176"/>
      <c r="AG50" s="176"/>
      <c r="AH50" s="176"/>
      <c r="AI50" s="176"/>
      <c r="AJ50" s="176"/>
      <c r="AK50" s="176"/>
      <c r="AL50" s="176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6">
        <f>W50</f>
        <v>24138.8</v>
      </c>
      <c r="BF50" s="176"/>
      <c r="BG50" s="176"/>
      <c r="BH50" s="176"/>
      <c r="BI50" s="176"/>
      <c r="BJ50" s="176"/>
      <c r="BK50" s="176"/>
      <c r="BL50" s="176"/>
      <c r="BM50" s="176"/>
      <c r="BN50" s="194">
        <f>BE50</f>
        <v>24138.8</v>
      </c>
      <c r="BO50" s="195"/>
      <c r="BP50" s="195"/>
      <c r="BQ50" s="195"/>
      <c r="BR50" s="195"/>
      <c r="BS50" s="195"/>
      <c r="BT50" s="195"/>
      <c r="BU50" s="195"/>
      <c r="BV50" s="196"/>
      <c r="BW50" s="176">
        <f>AE50</f>
        <v>28649.240040633857</v>
      </c>
      <c r="BX50" s="176"/>
      <c r="BY50" s="176"/>
      <c r="BZ50" s="176"/>
      <c r="CA50" s="176"/>
      <c r="CB50" s="176"/>
      <c r="CC50" s="176"/>
      <c r="CD50" s="176"/>
      <c r="CE50" s="176"/>
      <c r="CF50" s="179">
        <v>239674</v>
      </c>
      <c r="CG50" s="179"/>
      <c r="CH50" s="179"/>
      <c r="CI50" s="179"/>
      <c r="CJ50" s="179"/>
      <c r="CK50" s="179"/>
      <c r="CL50" s="179"/>
      <c r="CM50" s="179"/>
      <c r="CN50" s="179">
        <v>9863</v>
      </c>
      <c r="CO50" s="179"/>
      <c r="CP50" s="179"/>
      <c r="CQ50" s="179"/>
      <c r="CR50" s="179"/>
      <c r="CS50" s="179"/>
      <c r="CT50" s="179"/>
      <c r="CU50" s="179"/>
    </row>
    <row r="51" spans="1:99" ht="15" customHeight="1">
      <c r="A51" s="191" t="s">
        <v>312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82" t="s">
        <v>313</v>
      </c>
      <c r="T51" s="182"/>
      <c r="U51" s="182"/>
      <c r="V51" s="182"/>
      <c r="W51" s="176">
        <v>178230.5</v>
      </c>
      <c r="X51" s="176"/>
      <c r="Y51" s="176"/>
      <c r="Z51" s="176"/>
      <c r="AA51" s="176"/>
      <c r="AB51" s="176"/>
      <c r="AC51" s="176"/>
      <c r="AD51" s="176"/>
      <c r="AE51" s="176">
        <f>320475.72/W45*W51</f>
        <v>211533.64612417325</v>
      </c>
      <c r="AF51" s="176"/>
      <c r="AG51" s="176"/>
      <c r="AH51" s="176"/>
      <c r="AI51" s="176"/>
      <c r="AJ51" s="176"/>
      <c r="AK51" s="176"/>
      <c r="AL51" s="176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6">
        <f>W51</f>
        <v>178230.5</v>
      </c>
      <c r="BF51" s="176"/>
      <c r="BG51" s="176"/>
      <c r="BH51" s="176"/>
      <c r="BI51" s="176"/>
      <c r="BJ51" s="176"/>
      <c r="BK51" s="176"/>
      <c r="BL51" s="176"/>
      <c r="BM51" s="176"/>
      <c r="BN51" s="194">
        <f>BE51</f>
        <v>178230.5</v>
      </c>
      <c r="BO51" s="195"/>
      <c r="BP51" s="195"/>
      <c r="BQ51" s="195"/>
      <c r="BR51" s="195"/>
      <c r="BS51" s="195"/>
      <c r="BT51" s="195"/>
      <c r="BU51" s="195"/>
      <c r="BV51" s="196"/>
      <c r="BW51" s="176">
        <f>AE51</f>
        <v>211533.64612417325</v>
      </c>
      <c r="BX51" s="176"/>
      <c r="BY51" s="176"/>
      <c r="BZ51" s="176"/>
      <c r="CA51" s="176"/>
      <c r="CB51" s="176"/>
      <c r="CC51" s="176"/>
      <c r="CD51" s="176"/>
      <c r="CE51" s="176"/>
      <c r="CF51" s="179">
        <v>412382</v>
      </c>
      <c r="CG51" s="179"/>
      <c r="CH51" s="179"/>
      <c r="CI51" s="179"/>
      <c r="CJ51" s="179"/>
      <c r="CK51" s="179"/>
      <c r="CL51" s="179"/>
      <c r="CM51" s="179"/>
      <c r="CN51" s="179">
        <v>17889</v>
      </c>
      <c r="CO51" s="179"/>
      <c r="CP51" s="179"/>
      <c r="CQ51" s="179"/>
      <c r="CR51" s="179"/>
      <c r="CS51" s="179"/>
      <c r="CT51" s="179"/>
      <c r="CU51" s="179"/>
    </row>
    <row r="52" spans="1:99" ht="15" customHeight="1">
      <c r="A52" s="191" t="s">
        <v>314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82" t="s">
        <v>315</v>
      </c>
      <c r="T52" s="182"/>
      <c r="U52" s="182"/>
      <c r="V52" s="182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</row>
    <row r="53" spans="1:99" ht="12.75">
      <c r="A53" s="193" t="s">
        <v>73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78" t="s">
        <v>316</v>
      </c>
      <c r="T53" s="178"/>
      <c r="U53" s="178"/>
      <c r="V53" s="178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86"/>
      <c r="BO53" s="186"/>
      <c r="BP53" s="186"/>
      <c r="BQ53" s="186"/>
      <c r="BR53" s="186"/>
      <c r="BS53" s="186"/>
      <c r="BT53" s="186"/>
      <c r="BU53" s="186"/>
      <c r="BV53" s="186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</row>
    <row r="54" spans="1:99" ht="12.75">
      <c r="A54" s="185" t="s">
        <v>317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78"/>
      <c r="T54" s="178"/>
      <c r="U54" s="178"/>
      <c r="V54" s="178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86"/>
      <c r="BO54" s="186"/>
      <c r="BP54" s="186"/>
      <c r="BQ54" s="186"/>
      <c r="BR54" s="186"/>
      <c r="BS54" s="186"/>
      <c r="BT54" s="186"/>
      <c r="BU54" s="186"/>
      <c r="BV54" s="186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</row>
    <row r="55" spans="1:99" ht="15" customHeight="1">
      <c r="A55" s="185" t="s">
        <v>318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92" t="s">
        <v>319</v>
      </c>
      <c r="T55" s="192"/>
      <c r="U55" s="192"/>
      <c r="V55" s="192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</row>
    <row r="56" spans="1:99" ht="15" customHeight="1">
      <c r="A56" s="191" t="s">
        <v>320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2" t="s">
        <v>321</v>
      </c>
      <c r="T56" s="192"/>
      <c r="U56" s="192"/>
      <c r="V56" s="192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</row>
    <row r="57" spans="1:99" ht="12.75">
      <c r="A57" s="187" t="s">
        <v>322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2" t="s">
        <v>323</v>
      </c>
      <c r="T57" s="182"/>
      <c r="U57" s="182"/>
      <c r="V57" s="182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86"/>
      <c r="BO57" s="186"/>
      <c r="BP57" s="186"/>
      <c r="BQ57" s="186"/>
      <c r="BR57" s="186"/>
      <c r="BS57" s="186"/>
      <c r="BT57" s="186"/>
      <c r="BU57" s="186"/>
      <c r="BV57" s="186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</row>
    <row r="58" spans="1:99" ht="12.75">
      <c r="A58" s="188" t="s">
        <v>104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2"/>
      <c r="T58" s="182"/>
      <c r="U58" s="182"/>
      <c r="V58" s="182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86"/>
      <c r="BO58" s="186"/>
      <c r="BP58" s="186"/>
      <c r="BQ58" s="186"/>
      <c r="BR58" s="186"/>
      <c r="BS58" s="186"/>
      <c r="BT58" s="186"/>
      <c r="BU58" s="186"/>
      <c r="BV58" s="186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</row>
    <row r="59" spans="1:99" ht="12.75">
      <c r="A59" s="189" t="s">
        <v>324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2" t="s">
        <v>325</v>
      </c>
      <c r="T59" s="182"/>
      <c r="U59" s="182"/>
      <c r="V59" s="182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86"/>
      <c r="BO59" s="186"/>
      <c r="BP59" s="186"/>
      <c r="BQ59" s="186"/>
      <c r="BR59" s="186"/>
      <c r="BS59" s="186"/>
      <c r="BT59" s="186"/>
      <c r="BU59" s="186"/>
      <c r="BV59" s="186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</row>
    <row r="60" spans="1:99" ht="12.75">
      <c r="A60" s="185" t="s">
        <v>326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2"/>
      <c r="T60" s="182"/>
      <c r="U60" s="182"/>
      <c r="V60" s="182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86"/>
      <c r="BO60" s="186"/>
      <c r="BP60" s="186"/>
      <c r="BQ60" s="186"/>
      <c r="BR60" s="186"/>
      <c r="BS60" s="186"/>
      <c r="BT60" s="186"/>
      <c r="BU60" s="186"/>
      <c r="BV60" s="186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</row>
    <row r="61" spans="1:99" ht="12.75">
      <c r="A61" s="187" t="s">
        <v>327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2" t="s">
        <v>328</v>
      </c>
      <c r="T61" s="182"/>
      <c r="U61" s="182"/>
      <c r="V61" s="182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86"/>
      <c r="BO61" s="186"/>
      <c r="BP61" s="186"/>
      <c r="BQ61" s="186"/>
      <c r="BR61" s="186"/>
      <c r="BS61" s="186"/>
      <c r="BT61" s="186"/>
      <c r="BU61" s="186"/>
      <c r="BV61" s="186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</row>
    <row r="62" spans="1:99" ht="12.75">
      <c r="A62" s="184" t="s">
        <v>329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2"/>
      <c r="T62" s="182"/>
      <c r="U62" s="182"/>
      <c r="V62" s="182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86"/>
      <c r="BO62" s="186"/>
      <c r="BP62" s="186"/>
      <c r="BQ62" s="186"/>
      <c r="BR62" s="186"/>
      <c r="BS62" s="186"/>
      <c r="BT62" s="186"/>
      <c r="BU62" s="186"/>
      <c r="BV62" s="186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</row>
    <row r="63" spans="1:99" ht="12.75">
      <c r="A63" s="184" t="s">
        <v>330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2"/>
      <c r="T63" s="182"/>
      <c r="U63" s="182"/>
      <c r="V63" s="182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86"/>
      <c r="BO63" s="186"/>
      <c r="BP63" s="186"/>
      <c r="BQ63" s="186"/>
      <c r="BR63" s="186"/>
      <c r="BS63" s="186"/>
      <c r="BT63" s="186"/>
      <c r="BU63" s="186"/>
      <c r="BV63" s="186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</row>
    <row r="64" spans="1:99" ht="15" customHeight="1">
      <c r="A64" s="185" t="s">
        <v>331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2"/>
      <c r="T64" s="182"/>
      <c r="U64" s="182"/>
      <c r="V64" s="182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86"/>
      <c r="BO64" s="186"/>
      <c r="BP64" s="186"/>
      <c r="BQ64" s="186"/>
      <c r="BR64" s="186"/>
      <c r="BS64" s="186"/>
      <c r="BT64" s="186"/>
      <c r="BU64" s="186"/>
      <c r="BV64" s="186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</row>
    <row r="65" spans="1:99" ht="15" customHeight="1">
      <c r="A65" s="181" t="s">
        <v>332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 t="s">
        <v>333</v>
      </c>
      <c r="T65" s="182"/>
      <c r="U65" s="182"/>
      <c r="V65" s="182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</row>
    <row r="66" spans="1:99" ht="12.75">
      <c r="A66" s="177" t="s">
        <v>334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8" t="s">
        <v>335</v>
      </c>
      <c r="T66" s="178"/>
      <c r="U66" s="178"/>
      <c r="V66" s="178"/>
      <c r="W66" s="176">
        <f>W45</f>
        <v>270021.1</v>
      </c>
      <c r="X66" s="176"/>
      <c r="Y66" s="176"/>
      <c r="Z66" s="176"/>
      <c r="AA66" s="176"/>
      <c r="AB66" s="176"/>
      <c r="AC66" s="176"/>
      <c r="AD66" s="176"/>
      <c r="AE66" s="176">
        <f>AE45</f>
        <v>320475.72</v>
      </c>
      <c r="AF66" s="176"/>
      <c r="AG66" s="176"/>
      <c r="AH66" s="176"/>
      <c r="AI66" s="176"/>
      <c r="AJ66" s="176"/>
      <c r="AK66" s="176"/>
      <c r="AL66" s="176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6">
        <f>BE45</f>
        <v>270021.1</v>
      </c>
      <c r="BF66" s="176"/>
      <c r="BG66" s="176"/>
      <c r="BH66" s="176"/>
      <c r="BI66" s="176"/>
      <c r="BJ66" s="176"/>
      <c r="BK66" s="176"/>
      <c r="BL66" s="176"/>
      <c r="BM66" s="176"/>
      <c r="BN66" s="176">
        <f>BN45</f>
        <v>270021.1</v>
      </c>
      <c r="BO66" s="176"/>
      <c r="BP66" s="176"/>
      <c r="BQ66" s="176"/>
      <c r="BR66" s="176"/>
      <c r="BS66" s="176"/>
      <c r="BT66" s="176"/>
      <c r="BU66" s="176"/>
      <c r="BV66" s="176"/>
      <c r="BW66" s="176">
        <f>BW45</f>
        <v>320475.72</v>
      </c>
      <c r="BX66" s="176"/>
      <c r="BY66" s="176"/>
      <c r="BZ66" s="176"/>
      <c r="CA66" s="176"/>
      <c r="CB66" s="176"/>
      <c r="CC66" s="176"/>
      <c r="CD66" s="176"/>
      <c r="CE66" s="176"/>
      <c r="CF66" s="180" t="s">
        <v>81</v>
      </c>
      <c r="CG66" s="180"/>
      <c r="CH66" s="180"/>
      <c r="CI66" s="180"/>
      <c r="CJ66" s="180"/>
      <c r="CK66" s="180"/>
      <c r="CL66" s="180"/>
      <c r="CM66" s="180"/>
      <c r="CN66" s="180" t="s">
        <v>81</v>
      </c>
      <c r="CO66" s="180"/>
      <c r="CP66" s="180"/>
      <c r="CQ66" s="180"/>
      <c r="CR66" s="180"/>
      <c r="CS66" s="180"/>
      <c r="CT66" s="180"/>
      <c r="CU66" s="180"/>
    </row>
    <row r="67" spans="1:99" ht="12.75">
      <c r="A67" s="183" t="s">
        <v>336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78"/>
      <c r="T67" s="178"/>
      <c r="U67" s="178"/>
      <c r="V67" s="178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</row>
    <row r="68" spans="1:99" ht="12.75">
      <c r="A68" s="174" t="s">
        <v>337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8"/>
      <c r="T68" s="178"/>
      <c r="U68" s="178"/>
      <c r="V68" s="178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</row>
    <row r="69" s="40" customFormat="1" ht="11.25"/>
    <row r="70" spans="1:55" ht="16.5">
      <c r="A70" s="44" t="s">
        <v>338</v>
      </c>
      <c r="AU70" s="175">
        <v>18</v>
      </c>
      <c r="AV70" s="175"/>
      <c r="AW70" s="175"/>
      <c r="AX70" s="175"/>
      <c r="AY70" s="175"/>
      <c r="AZ70" s="175"/>
      <c r="BA70" s="175"/>
      <c r="BB70" s="175"/>
      <c r="BC70" s="49" t="s">
        <v>339</v>
      </c>
    </row>
  </sheetData>
  <sheetProtection selectLockedCells="1" selectUnlockedCells="1"/>
  <mergeCells count="410">
    <mergeCell ref="A3:V3"/>
    <mergeCell ref="W3:AA3"/>
    <mergeCell ref="AB3:CU3"/>
    <mergeCell ref="A4:V4"/>
    <mergeCell ref="W4:AA4"/>
    <mergeCell ref="AB4:AM4"/>
    <mergeCell ref="AN4:AY4"/>
    <mergeCell ref="AZ4:BK4"/>
    <mergeCell ref="BL4:BW4"/>
    <mergeCell ref="BX4:CI4"/>
    <mergeCell ref="CJ4:CU4"/>
    <mergeCell ref="A5:V5"/>
    <mergeCell ref="W5:AA5"/>
    <mergeCell ref="AB5:AM5"/>
    <mergeCell ref="AN5:AY5"/>
    <mergeCell ref="AZ5:BK5"/>
    <mergeCell ref="BL5:BW5"/>
    <mergeCell ref="BX5:CI5"/>
    <mergeCell ref="CJ5:CU5"/>
    <mergeCell ref="AZ6:BK6"/>
    <mergeCell ref="BL6:BW6"/>
    <mergeCell ref="BX6:CI6"/>
    <mergeCell ref="CJ6:CU6"/>
    <mergeCell ref="A6:V6"/>
    <mergeCell ref="W6:AA6"/>
    <mergeCell ref="AB6:AM6"/>
    <mergeCell ref="AN6:AY6"/>
    <mergeCell ref="BL7:BW8"/>
    <mergeCell ref="BX7:CI8"/>
    <mergeCell ref="CJ7:CU8"/>
    <mergeCell ref="A7:V7"/>
    <mergeCell ref="W7:AA8"/>
    <mergeCell ref="AB7:AM8"/>
    <mergeCell ref="AN7:AY8"/>
    <mergeCell ref="A8:V8"/>
    <mergeCell ref="A9:V9"/>
    <mergeCell ref="W9:AA10"/>
    <mergeCell ref="AB9:AM10"/>
    <mergeCell ref="AN9:AY10"/>
    <mergeCell ref="A10:V10"/>
    <mergeCell ref="AZ7:BK8"/>
    <mergeCell ref="BE16:BM16"/>
    <mergeCell ref="BN16:CE16"/>
    <mergeCell ref="CF16:CM16"/>
    <mergeCell ref="CN16:CU16"/>
    <mergeCell ref="AZ9:BK10"/>
    <mergeCell ref="BL9:BW10"/>
    <mergeCell ref="BX9:CI10"/>
    <mergeCell ref="CJ9:CU10"/>
    <mergeCell ref="A17:R17"/>
    <mergeCell ref="S17:V17"/>
    <mergeCell ref="W17:AD17"/>
    <mergeCell ref="AE17:AL17"/>
    <mergeCell ref="A13:CU13"/>
    <mergeCell ref="A16:R16"/>
    <mergeCell ref="S16:V16"/>
    <mergeCell ref="W16:AD16"/>
    <mergeCell ref="AE16:AL16"/>
    <mergeCell ref="AM16:BD16"/>
    <mergeCell ref="BE18:BM18"/>
    <mergeCell ref="BN18:CE18"/>
    <mergeCell ref="CF18:CM18"/>
    <mergeCell ref="CN18:CU18"/>
    <mergeCell ref="AM17:BD17"/>
    <mergeCell ref="BE17:BM17"/>
    <mergeCell ref="BN17:CE17"/>
    <mergeCell ref="CF17:CM17"/>
    <mergeCell ref="A19:R19"/>
    <mergeCell ref="S19:V19"/>
    <mergeCell ref="W19:AD19"/>
    <mergeCell ref="AE19:AL19"/>
    <mergeCell ref="CN17:CU17"/>
    <mergeCell ref="A18:R18"/>
    <mergeCell ref="S18:V18"/>
    <mergeCell ref="W18:AD18"/>
    <mergeCell ref="AE18:AL18"/>
    <mergeCell ref="AM18:BD18"/>
    <mergeCell ref="AM20:BD20"/>
    <mergeCell ref="BE20:BM20"/>
    <mergeCell ref="BN20:CE20"/>
    <mergeCell ref="CF20:CM20"/>
    <mergeCell ref="CN20:CU20"/>
    <mergeCell ref="AM19:BD19"/>
    <mergeCell ref="BE19:BM19"/>
    <mergeCell ref="BN19:CE19"/>
    <mergeCell ref="CF19:CM19"/>
    <mergeCell ref="A21:R21"/>
    <mergeCell ref="S21:V21"/>
    <mergeCell ref="W21:AD21"/>
    <mergeCell ref="AE21:AL21"/>
    <mergeCell ref="A22:R22"/>
    <mergeCell ref="CN19:CU19"/>
    <mergeCell ref="A20:R20"/>
    <mergeCell ref="S20:V20"/>
    <mergeCell ref="W20:AD20"/>
    <mergeCell ref="AE20:AL20"/>
    <mergeCell ref="AM22:AU22"/>
    <mergeCell ref="AV22:BD22"/>
    <mergeCell ref="BN22:BV22"/>
    <mergeCell ref="BE22:BM22"/>
    <mergeCell ref="AM21:AU21"/>
    <mergeCell ref="AV21:BD21"/>
    <mergeCell ref="BE21:BM21"/>
    <mergeCell ref="BN21:BV21"/>
    <mergeCell ref="A24:R24"/>
    <mergeCell ref="BW22:CE22"/>
    <mergeCell ref="CF22:CM22"/>
    <mergeCell ref="CN22:CU22"/>
    <mergeCell ref="BW21:CE21"/>
    <mergeCell ref="CF21:CM21"/>
    <mergeCell ref="CN21:CU21"/>
    <mergeCell ref="S22:V22"/>
    <mergeCell ref="W22:AD22"/>
    <mergeCell ref="AE22:AL22"/>
    <mergeCell ref="AM23:AU23"/>
    <mergeCell ref="AV23:BD23"/>
    <mergeCell ref="BE23:BM23"/>
    <mergeCell ref="BN23:BV23"/>
    <mergeCell ref="A23:R23"/>
    <mergeCell ref="S23:V23"/>
    <mergeCell ref="W23:AD23"/>
    <mergeCell ref="AE23:AL23"/>
    <mergeCell ref="S24:V24"/>
    <mergeCell ref="W24:AD24"/>
    <mergeCell ref="AE24:AL24"/>
    <mergeCell ref="AM24:AU24"/>
    <mergeCell ref="AV24:BD24"/>
    <mergeCell ref="BN24:BV24"/>
    <mergeCell ref="BE24:BM24"/>
    <mergeCell ref="BW24:CE24"/>
    <mergeCell ref="CF24:CM24"/>
    <mergeCell ref="CN24:CU24"/>
    <mergeCell ref="BW23:CE23"/>
    <mergeCell ref="CF23:CM23"/>
    <mergeCell ref="CN23:CU23"/>
    <mergeCell ref="AV25:BD25"/>
    <mergeCell ref="BE25:BM25"/>
    <mergeCell ref="BN25:BV25"/>
    <mergeCell ref="A25:R25"/>
    <mergeCell ref="S25:V25"/>
    <mergeCell ref="W25:AD25"/>
    <mergeCell ref="AE25:AL25"/>
    <mergeCell ref="CF26:CM26"/>
    <mergeCell ref="CN26:CU26"/>
    <mergeCell ref="BW25:CE25"/>
    <mergeCell ref="CF25:CM25"/>
    <mergeCell ref="CN25:CU25"/>
    <mergeCell ref="A26:R26"/>
    <mergeCell ref="S26:V26"/>
    <mergeCell ref="W26:AD26"/>
    <mergeCell ref="AE26:AL26"/>
    <mergeCell ref="AM25:AU25"/>
    <mergeCell ref="AE27:AL28"/>
    <mergeCell ref="BN26:BV26"/>
    <mergeCell ref="BW26:CE26"/>
    <mergeCell ref="AM26:AU26"/>
    <mergeCell ref="AV26:BD26"/>
    <mergeCell ref="BE26:BM26"/>
    <mergeCell ref="BW27:CE28"/>
    <mergeCell ref="CF27:CM28"/>
    <mergeCell ref="CN27:CU28"/>
    <mergeCell ref="A28:R28"/>
    <mergeCell ref="AM27:AU28"/>
    <mergeCell ref="AV27:BD28"/>
    <mergeCell ref="BE27:BM28"/>
    <mergeCell ref="BN27:BV28"/>
    <mergeCell ref="A27:R27"/>
    <mergeCell ref="S27:V28"/>
    <mergeCell ref="W27:AD28"/>
    <mergeCell ref="A30:R30"/>
    <mergeCell ref="A31:R31"/>
    <mergeCell ref="AM29:AU31"/>
    <mergeCell ref="AV29:BD31"/>
    <mergeCell ref="BE29:BM31"/>
    <mergeCell ref="BN29:BV31"/>
    <mergeCell ref="A29:R29"/>
    <mergeCell ref="S29:V31"/>
    <mergeCell ref="W29:AD31"/>
    <mergeCell ref="BW29:CE31"/>
    <mergeCell ref="CF29:CM31"/>
    <mergeCell ref="AE29:AL31"/>
    <mergeCell ref="BW32:CE33"/>
    <mergeCell ref="CF32:CM33"/>
    <mergeCell ref="CN29:CU31"/>
    <mergeCell ref="CN32:CU33"/>
    <mergeCell ref="A33:R33"/>
    <mergeCell ref="AM32:AU33"/>
    <mergeCell ref="AV32:BD33"/>
    <mergeCell ref="BE32:BM33"/>
    <mergeCell ref="BN32:BV33"/>
    <mergeCell ref="A32:R32"/>
    <mergeCell ref="S32:V33"/>
    <mergeCell ref="W32:AD33"/>
    <mergeCell ref="AE32:AL33"/>
    <mergeCell ref="CN34:CU37"/>
    <mergeCell ref="A35:R35"/>
    <mergeCell ref="A36:R36"/>
    <mergeCell ref="A37:R37"/>
    <mergeCell ref="AM34:AU37"/>
    <mergeCell ref="AV34:BD37"/>
    <mergeCell ref="BE34:BM37"/>
    <mergeCell ref="BN34:BV37"/>
    <mergeCell ref="A34:R34"/>
    <mergeCell ref="S34:V37"/>
    <mergeCell ref="A38:R38"/>
    <mergeCell ref="S38:V41"/>
    <mergeCell ref="BW34:CE37"/>
    <mergeCell ref="CF34:CM37"/>
    <mergeCell ref="W34:AD37"/>
    <mergeCell ref="AE34:AL37"/>
    <mergeCell ref="BW38:CE41"/>
    <mergeCell ref="CF38:CM41"/>
    <mergeCell ref="W38:AD41"/>
    <mergeCell ref="AE38:AL41"/>
    <mergeCell ref="BW42:CE43"/>
    <mergeCell ref="CF42:CM43"/>
    <mergeCell ref="CN38:CU41"/>
    <mergeCell ref="A39:R39"/>
    <mergeCell ref="A40:R40"/>
    <mergeCell ref="A41:R41"/>
    <mergeCell ref="AM38:AU41"/>
    <mergeCell ref="AV38:BD41"/>
    <mergeCell ref="BE38:BM41"/>
    <mergeCell ref="BN38:BV41"/>
    <mergeCell ref="CN42:CU43"/>
    <mergeCell ref="A43:R43"/>
    <mergeCell ref="AM42:AU43"/>
    <mergeCell ref="AV42:BD43"/>
    <mergeCell ref="BE42:BM43"/>
    <mergeCell ref="BN42:BV43"/>
    <mergeCell ref="A42:R42"/>
    <mergeCell ref="S42:V43"/>
    <mergeCell ref="W42:AD43"/>
    <mergeCell ref="AE42:AL43"/>
    <mergeCell ref="AM44:AU44"/>
    <mergeCell ref="AV44:BD44"/>
    <mergeCell ref="BE44:BM44"/>
    <mergeCell ref="BN44:BV44"/>
    <mergeCell ref="A44:R44"/>
    <mergeCell ref="S44:V44"/>
    <mergeCell ref="W44:AD44"/>
    <mergeCell ref="AE44:AL44"/>
    <mergeCell ref="CF45:CM47"/>
    <mergeCell ref="CN45:CU47"/>
    <mergeCell ref="BW44:CE44"/>
    <mergeCell ref="CF44:CM44"/>
    <mergeCell ref="CN44:CU44"/>
    <mergeCell ref="A45:R45"/>
    <mergeCell ref="S45:V47"/>
    <mergeCell ref="W45:AD47"/>
    <mergeCell ref="AE45:AL47"/>
    <mergeCell ref="AM45:AU47"/>
    <mergeCell ref="A46:R46"/>
    <mergeCell ref="A47:R47"/>
    <mergeCell ref="A48:R48"/>
    <mergeCell ref="S48:V48"/>
    <mergeCell ref="BN45:BV47"/>
    <mergeCell ref="BW45:CE47"/>
    <mergeCell ref="AV45:BD47"/>
    <mergeCell ref="BE45:BM47"/>
    <mergeCell ref="BE48:BM48"/>
    <mergeCell ref="BN48:BV48"/>
    <mergeCell ref="BW48:CE48"/>
    <mergeCell ref="CF48:CM48"/>
    <mergeCell ref="W48:AD48"/>
    <mergeCell ref="AE48:AL48"/>
    <mergeCell ref="AM48:AU48"/>
    <mergeCell ref="AV48:BD48"/>
    <mergeCell ref="CN48:CU48"/>
    <mergeCell ref="A49:R49"/>
    <mergeCell ref="S49:V49"/>
    <mergeCell ref="W49:AD49"/>
    <mergeCell ref="AE49:AL49"/>
    <mergeCell ref="AM49:AU49"/>
    <mergeCell ref="AV49:BD49"/>
    <mergeCell ref="BE49:BM49"/>
    <mergeCell ref="BN49:BV49"/>
    <mergeCell ref="BW49:CE49"/>
    <mergeCell ref="BE51:BM51"/>
    <mergeCell ref="CF49:CM49"/>
    <mergeCell ref="CN49:CU49"/>
    <mergeCell ref="A50:R50"/>
    <mergeCell ref="S50:V50"/>
    <mergeCell ref="W50:AD50"/>
    <mergeCell ref="AE50:AL50"/>
    <mergeCell ref="AM50:AU50"/>
    <mergeCell ref="AV50:BD50"/>
    <mergeCell ref="BE50:BM50"/>
    <mergeCell ref="A51:R51"/>
    <mergeCell ref="S51:V51"/>
    <mergeCell ref="W51:AD51"/>
    <mergeCell ref="AE51:AL51"/>
    <mergeCell ref="AM51:AU51"/>
    <mergeCell ref="AV51:BD51"/>
    <mergeCell ref="BN51:BV51"/>
    <mergeCell ref="BW51:CE51"/>
    <mergeCell ref="CF51:CM51"/>
    <mergeCell ref="CN51:CU51"/>
    <mergeCell ref="BW50:CE50"/>
    <mergeCell ref="CF50:CM50"/>
    <mergeCell ref="CN50:CU50"/>
    <mergeCell ref="BN50:BV50"/>
    <mergeCell ref="AM52:AU52"/>
    <mergeCell ref="AV52:BD52"/>
    <mergeCell ref="BE52:BM52"/>
    <mergeCell ref="BN52:BV52"/>
    <mergeCell ref="A52:R52"/>
    <mergeCell ref="S52:V52"/>
    <mergeCell ref="W52:AD52"/>
    <mergeCell ref="AE52:AL52"/>
    <mergeCell ref="CF53:CM54"/>
    <mergeCell ref="CN53:CU54"/>
    <mergeCell ref="BW52:CE52"/>
    <mergeCell ref="CF52:CM52"/>
    <mergeCell ref="CN52:CU52"/>
    <mergeCell ref="A53:R53"/>
    <mergeCell ref="S53:V54"/>
    <mergeCell ref="W53:AD54"/>
    <mergeCell ref="AE53:AL54"/>
    <mergeCell ref="AM53:AU54"/>
    <mergeCell ref="A54:R54"/>
    <mergeCell ref="A55:R55"/>
    <mergeCell ref="S55:V55"/>
    <mergeCell ref="W55:AD55"/>
    <mergeCell ref="BN53:BV54"/>
    <mergeCell ref="BW53:CE54"/>
    <mergeCell ref="AV53:BD54"/>
    <mergeCell ref="BE53:BM54"/>
    <mergeCell ref="BW55:CE55"/>
    <mergeCell ref="CF55:CM55"/>
    <mergeCell ref="CN55:CU55"/>
    <mergeCell ref="AE55:AL55"/>
    <mergeCell ref="AM55:AU55"/>
    <mergeCell ref="AV55:BD55"/>
    <mergeCell ref="BE55:BM55"/>
    <mergeCell ref="BN56:BV56"/>
    <mergeCell ref="A56:R56"/>
    <mergeCell ref="S56:V56"/>
    <mergeCell ref="W56:AD56"/>
    <mergeCell ref="AE56:AL56"/>
    <mergeCell ref="BN55:BV55"/>
    <mergeCell ref="AM57:AU58"/>
    <mergeCell ref="AV57:BD58"/>
    <mergeCell ref="BE57:BM58"/>
    <mergeCell ref="AM56:AU56"/>
    <mergeCell ref="AV56:BD56"/>
    <mergeCell ref="BE56:BM56"/>
    <mergeCell ref="BW57:CE58"/>
    <mergeCell ref="CF57:CM58"/>
    <mergeCell ref="CN57:CU58"/>
    <mergeCell ref="BW56:CE56"/>
    <mergeCell ref="CF56:CM56"/>
    <mergeCell ref="CN56:CU56"/>
    <mergeCell ref="A58:R58"/>
    <mergeCell ref="A59:R59"/>
    <mergeCell ref="S59:V60"/>
    <mergeCell ref="W59:AD60"/>
    <mergeCell ref="A60:R60"/>
    <mergeCell ref="BN57:BV58"/>
    <mergeCell ref="A57:R57"/>
    <mergeCell ref="S57:V58"/>
    <mergeCell ref="W57:AD58"/>
    <mergeCell ref="AE57:AL58"/>
    <mergeCell ref="CF59:CM60"/>
    <mergeCell ref="CN59:CU60"/>
    <mergeCell ref="AE59:AL60"/>
    <mergeCell ref="AM59:AU60"/>
    <mergeCell ref="AV59:BD60"/>
    <mergeCell ref="BE59:BM60"/>
    <mergeCell ref="A61:R61"/>
    <mergeCell ref="S61:V64"/>
    <mergeCell ref="W61:AD64"/>
    <mergeCell ref="AE61:AL64"/>
    <mergeCell ref="BN59:BV60"/>
    <mergeCell ref="BW59:CE60"/>
    <mergeCell ref="BW61:CE64"/>
    <mergeCell ref="A67:R67"/>
    <mergeCell ref="CF61:CM64"/>
    <mergeCell ref="CN61:CU64"/>
    <mergeCell ref="A62:R62"/>
    <mergeCell ref="A63:R63"/>
    <mergeCell ref="A64:R64"/>
    <mergeCell ref="AM61:AU64"/>
    <mergeCell ref="AV61:BD64"/>
    <mergeCell ref="BE61:BM64"/>
    <mergeCell ref="BN61:BV64"/>
    <mergeCell ref="AM65:AU65"/>
    <mergeCell ref="AV65:BD65"/>
    <mergeCell ref="BE65:BM65"/>
    <mergeCell ref="BN65:BV65"/>
    <mergeCell ref="A65:R65"/>
    <mergeCell ref="S65:V65"/>
    <mergeCell ref="W65:AD65"/>
    <mergeCell ref="AE65:AL65"/>
    <mergeCell ref="BW66:CE68"/>
    <mergeCell ref="CF66:CM68"/>
    <mergeCell ref="CN66:CU68"/>
    <mergeCell ref="BW65:CE65"/>
    <mergeCell ref="CF65:CM65"/>
    <mergeCell ref="CN65:CU65"/>
    <mergeCell ref="A68:R68"/>
    <mergeCell ref="AU70:BB70"/>
    <mergeCell ref="BN66:BV68"/>
    <mergeCell ref="A66:R66"/>
    <mergeCell ref="S66:V68"/>
    <mergeCell ref="W66:AD68"/>
    <mergeCell ref="AE66:AL68"/>
    <mergeCell ref="AM66:AU68"/>
    <mergeCell ref="AV66:BD68"/>
    <mergeCell ref="BE66:BM68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7"/>
  <sheetViews>
    <sheetView tabSelected="1" zoomScaleSheetLayoutView="100" zoomScalePageLayoutView="0" workbookViewId="0" topLeftCell="C1">
      <selection activeCell="CD33" sqref="CD33"/>
    </sheetView>
  </sheetViews>
  <sheetFormatPr defaultColWidth="1.37890625" defaultRowHeight="12.75"/>
  <cols>
    <col min="1" max="25" width="1.37890625" style="50" customWidth="1"/>
    <col min="26" max="31" width="1.37890625" style="51" customWidth="1"/>
    <col min="32" max="16384" width="1.37890625" style="50" customWidth="1"/>
  </cols>
  <sheetData>
    <row r="1" ht="15.75">
      <c r="A1" s="52" t="s">
        <v>340</v>
      </c>
    </row>
    <row r="3" spans="1:99" ht="12.75" customHeight="1">
      <c r="A3" s="225" t="s">
        <v>341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 t="s">
        <v>31</v>
      </c>
      <c r="W3" s="225"/>
      <c r="X3" s="225"/>
      <c r="Y3" s="225"/>
      <c r="Z3" s="225"/>
      <c r="AA3" s="225"/>
      <c r="AB3" s="225" t="s">
        <v>342</v>
      </c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 t="s">
        <v>342</v>
      </c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 t="s">
        <v>343</v>
      </c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 t="s">
        <v>343</v>
      </c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 t="s">
        <v>343</v>
      </c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 t="s">
        <v>344</v>
      </c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pans="1:99" ht="12.7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 t="s">
        <v>51</v>
      </c>
      <c r="W4" s="226"/>
      <c r="X4" s="226"/>
      <c r="Y4" s="226"/>
      <c r="Z4" s="226"/>
      <c r="AA4" s="226"/>
      <c r="AB4" s="226" t="s">
        <v>345</v>
      </c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 t="s">
        <v>345</v>
      </c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 t="s">
        <v>346</v>
      </c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 t="s">
        <v>347</v>
      </c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 t="s">
        <v>348</v>
      </c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 t="s">
        <v>349</v>
      </c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</row>
    <row r="5" spans="1:99" ht="12.7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 t="s">
        <v>350</v>
      </c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 t="s">
        <v>351</v>
      </c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 t="s">
        <v>349</v>
      </c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 t="s">
        <v>352</v>
      </c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 t="s">
        <v>353</v>
      </c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 t="s">
        <v>354</v>
      </c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</row>
    <row r="6" spans="1:99" ht="12.7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 t="s">
        <v>355</v>
      </c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 t="s">
        <v>356</v>
      </c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 t="s">
        <v>357</v>
      </c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 t="s">
        <v>358</v>
      </c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 t="s">
        <v>359</v>
      </c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</row>
    <row r="7" spans="1:99" ht="12.7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 t="s">
        <v>360</v>
      </c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 t="s">
        <v>361</v>
      </c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 t="s">
        <v>362</v>
      </c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 t="s">
        <v>363</v>
      </c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</row>
    <row r="8" spans="1:99" ht="12.7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 t="s">
        <v>364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 t="s">
        <v>365</v>
      </c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</row>
    <row r="9" spans="1:99" ht="12.75">
      <c r="A9" s="225">
        <v>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19">
        <v>2</v>
      </c>
      <c r="W9" s="219"/>
      <c r="X9" s="219"/>
      <c r="Y9" s="219"/>
      <c r="Z9" s="219"/>
      <c r="AA9" s="219"/>
      <c r="AB9" s="224">
        <v>3</v>
      </c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>
        <v>4</v>
      </c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>
        <v>5</v>
      </c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>
        <v>6</v>
      </c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>
        <v>7</v>
      </c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>
        <v>8</v>
      </c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</row>
    <row r="10" spans="1:99" ht="15" customHeight="1">
      <c r="A10" s="218" t="s">
        <v>366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9">
        <v>61</v>
      </c>
      <c r="W10" s="219"/>
      <c r="X10" s="219"/>
      <c r="Y10" s="219"/>
      <c r="Z10" s="219"/>
      <c r="AA10" s="21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208" t="s">
        <v>81</v>
      </c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</row>
    <row r="11" spans="1:99" ht="15" customHeight="1">
      <c r="A11" s="223" t="s">
        <v>367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19">
        <v>62</v>
      </c>
      <c r="W11" s="219"/>
      <c r="X11" s="219"/>
      <c r="Y11" s="219"/>
      <c r="Z11" s="219"/>
      <c r="AA11" s="219"/>
      <c r="AB11" s="208">
        <v>81163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180" t="s">
        <v>81</v>
      </c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208" t="s">
        <v>81</v>
      </c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20">
        <v>407006</v>
      </c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2"/>
      <c r="CJ11" s="208" t="s">
        <v>81</v>
      </c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</row>
    <row r="12" spans="1:99" ht="15" customHeight="1">
      <c r="A12" s="218" t="s">
        <v>368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9">
        <v>63</v>
      </c>
      <c r="W12" s="219"/>
      <c r="X12" s="219"/>
      <c r="Y12" s="219"/>
      <c r="Z12" s="219"/>
      <c r="AA12" s="219"/>
      <c r="AB12" s="180">
        <v>747040</v>
      </c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 t="s">
        <v>81</v>
      </c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208" t="s">
        <v>81</v>
      </c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180" t="s">
        <v>81</v>
      </c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 t="s">
        <v>81</v>
      </c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>
        <v>20133</v>
      </c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</row>
    <row r="13" spans="1:99" ht="15" customHeight="1">
      <c r="A13" s="218" t="s">
        <v>369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9">
        <v>64</v>
      </c>
      <c r="W13" s="219"/>
      <c r="X13" s="219"/>
      <c r="Y13" s="219"/>
      <c r="Z13" s="219"/>
      <c r="AA13" s="219"/>
      <c r="AB13" s="180">
        <v>170725</v>
      </c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 t="s">
        <v>81</v>
      </c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208" t="s">
        <v>81</v>
      </c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180" t="s">
        <v>81</v>
      </c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 t="s">
        <v>81</v>
      </c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>
        <v>9809</v>
      </c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</row>
    <row r="14" spans="1:99" ht="15" customHeight="1">
      <c r="A14" s="218" t="s">
        <v>370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9">
        <v>65</v>
      </c>
      <c r="W14" s="219"/>
      <c r="X14" s="219"/>
      <c r="Y14" s="219"/>
      <c r="Z14" s="219"/>
      <c r="AA14" s="219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208" t="s">
        <v>81</v>
      </c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 t="s">
        <v>81</v>
      </c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 t="s">
        <v>81</v>
      </c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 t="s">
        <v>81</v>
      </c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</row>
    <row r="15" spans="1:99" ht="15" customHeight="1">
      <c r="A15" s="218" t="s">
        <v>371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9">
        <v>66</v>
      </c>
      <c r="W15" s="219"/>
      <c r="X15" s="219"/>
      <c r="Y15" s="219"/>
      <c r="Z15" s="219"/>
      <c r="AA15" s="21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80" t="s">
        <v>81</v>
      </c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 t="s">
        <v>81</v>
      </c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 t="s">
        <v>81</v>
      </c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 t="s">
        <v>81</v>
      </c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</row>
    <row r="16" s="1" customFormat="1" ht="12.75"/>
    <row r="17" s="1" customFormat="1" ht="12.75"/>
    <row r="19" spans="1:26" s="1" customFormat="1" ht="12.75">
      <c r="A19" s="48" t="s">
        <v>372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99" s="1" customFormat="1" ht="12.75">
      <c r="A20" s="48" t="s">
        <v>373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</row>
    <row r="21" spans="1:99" s="1" customFormat="1" ht="12.75">
      <c r="A21" s="48" t="s">
        <v>374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</row>
    <row r="22" spans="1:26" s="1" customFormat="1" ht="12.75">
      <c r="A22" s="48" t="s">
        <v>375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90" ht="12.75">
      <c r="A23" s="55" t="s">
        <v>376</v>
      </c>
      <c r="Z23" s="50"/>
      <c r="AA23" s="215" t="s">
        <v>377</v>
      </c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17"/>
      <c r="AT23" s="17"/>
      <c r="AU23" s="215" t="s">
        <v>459</v>
      </c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17"/>
      <c r="BZ23" s="17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</row>
    <row r="24" spans="1:90" s="57" customFormat="1" ht="10.5" customHeight="1">
      <c r="A24" s="56"/>
      <c r="AA24" s="213" t="s">
        <v>379</v>
      </c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58"/>
      <c r="AT24" s="58"/>
      <c r="AU24" s="214" t="s">
        <v>380</v>
      </c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58"/>
      <c r="BZ24" s="58"/>
      <c r="CA24" s="217" t="s">
        <v>381</v>
      </c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</row>
    <row r="25" spans="27:90" s="59" customFormat="1" ht="6" customHeight="1"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50"/>
      <c r="CD25" s="50"/>
      <c r="CE25" s="50"/>
      <c r="CF25" s="50"/>
      <c r="CG25" s="50"/>
      <c r="CH25" s="50"/>
      <c r="CI25" s="50"/>
      <c r="CJ25" s="50"/>
      <c r="CK25" s="50"/>
      <c r="CL25" s="50"/>
    </row>
    <row r="26" spans="26:90" ht="12.75">
      <c r="Z26" s="50"/>
      <c r="AA26" s="215" t="s">
        <v>382</v>
      </c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17"/>
      <c r="AT26" s="17"/>
      <c r="AU26" s="20" t="s">
        <v>383</v>
      </c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Q26" s="60" t="s">
        <v>384</v>
      </c>
      <c r="BR26" s="215" t="s">
        <v>188</v>
      </c>
      <c r="BS26" s="215"/>
      <c r="BT26" s="20" t="s">
        <v>385</v>
      </c>
      <c r="BU26" s="215" t="s">
        <v>464</v>
      </c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17"/>
      <c r="CG26" s="61" t="s">
        <v>10</v>
      </c>
      <c r="CH26" s="212" t="s">
        <v>141</v>
      </c>
      <c r="CI26" s="212"/>
      <c r="CJ26" s="20" t="s">
        <v>386</v>
      </c>
      <c r="CK26" s="17"/>
      <c r="CL26" s="17"/>
    </row>
    <row r="27" spans="27:90" s="57" customFormat="1" ht="10.5">
      <c r="AA27" s="213" t="s">
        <v>387</v>
      </c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58"/>
      <c r="AT27" s="58"/>
      <c r="AU27" s="58"/>
      <c r="BQ27" s="214" t="s">
        <v>388</v>
      </c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</row>
  </sheetData>
  <sheetProtection selectLockedCells="1" selectUnlockedCells="1"/>
  <mergeCells count="117">
    <mergeCell ref="AZ3:BK3"/>
    <mergeCell ref="BL3:BW3"/>
    <mergeCell ref="BX3:CI3"/>
    <mergeCell ref="CJ3:CU3"/>
    <mergeCell ref="A3:U3"/>
    <mergeCell ref="V3:AA3"/>
    <mergeCell ref="AB3:AM3"/>
    <mergeCell ref="AN3:AY3"/>
    <mergeCell ref="AZ4:BK4"/>
    <mergeCell ref="BL4:BW4"/>
    <mergeCell ref="BX4:CI4"/>
    <mergeCell ref="CJ4:CU4"/>
    <mergeCell ref="A4:U4"/>
    <mergeCell ref="V4:AA4"/>
    <mergeCell ref="AB4:AM4"/>
    <mergeCell ref="AN4:AY4"/>
    <mergeCell ref="AZ5:BK5"/>
    <mergeCell ref="BL5:BW5"/>
    <mergeCell ref="BX5:CI5"/>
    <mergeCell ref="CJ5:CU5"/>
    <mergeCell ref="A5:U5"/>
    <mergeCell ref="V5:AA5"/>
    <mergeCell ref="AB5:AM5"/>
    <mergeCell ref="AN5:AY5"/>
    <mergeCell ref="AZ6:BK6"/>
    <mergeCell ref="BL6:BW6"/>
    <mergeCell ref="BX6:CI6"/>
    <mergeCell ref="CJ6:CU6"/>
    <mergeCell ref="A6:U6"/>
    <mergeCell ref="V6:AA6"/>
    <mergeCell ref="AB6:AM6"/>
    <mergeCell ref="AN6:AY6"/>
    <mergeCell ref="AZ7:BK7"/>
    <mergeCell ref="BL7:BW7"/>
    <mergeCell ref="BX7:CI7"/>
    <mergeCell ref="CJ7:CU7"/>
    <mergeCell ref="A7:U7"/>
    <mergeCell ref="V7:AA7"/>
    <mergeCell ref="AB7:AM7"/>
    <mergeCell ref="AN7:AY7"/>
    <mergeCell ref="AZ8:BK8"/>
    <mergeCell ref="BL8:BW8"/>
    <mergeCell ref="BX8:CI8"/>
    <mergeCell ref="CJ8:CU8"/>
    <mergeCell ref="A8:U8"/>
    <mergeCell ref="V8:AA8"/>
    <mergeCell ref="AB8:AM8"/>
    <mergeCell ref="AN8:AY8"/>
    <mergeCell ref="AZ9:BK9"/>
    <mergeCell ref="BL9:BW9"/>
    <mergeCell ref="BX9:CI9"/>
    <mergeCell ref="CJ9:CU9"/>
    <mergeCell ref="A9:U9"/>
    <mergeCell ref="V9:AA9"/>
    <mergeCell ref="AB9:AM9"/>
    <mergeCell ref="AN9:AY9"/>
    <mergeCell ref="AZ10:BK10"/>
    <mergeCell ref="BL10:BW10"/>
    <mergeCell ref="BX10:CI10"/>
    <mergeCell ref="CJ10:CU10"/>
    <mergeCell ref="A10:U10"/>
    <mergeCell ref="V10:AA10"/>
    <mergeCell ref="AB10:AM10"/>
    <mergeCell ref="AN10:AY10"/>
    <mergeCell ref="AZ11:BK11"/>
    <mergeCell ref="BL11:BW11"/>
    <mergeCell ref="BX11:CI11"/>
    <mergeCell ref="CJ11:CU11"/>
    <mergeCell ref="A11:U11"/>
    <mergeCell ref="V11:AA11"/>
    <mergeCell ref="AB11:AM11"/>
    <mergeCell ref="AN11:AY11"/>
    <mergeCell ref="AZ12:BK12"/>
    <mergeCell ref="BL12:BW12"/>
    <mergeCell ref="BX12:CI12"/>
    <mergeCell ref="CJ12:CU12"/>
    <mergeCell ref="A12:U12"/>
    <mergeCell ref="V12:AA12"/>
    <mergeCell ref="AB12:AM12"/>
    <mergeCell ref="AN12:AY12"/>
    <mergeCell ref="AZ13:BK13"/>
    <mergeCell ref="BL13:BW13"/>
    <mergeCell ref="BX13:CI13"/>
    <mergeCell ref="CJ13:CU13"/>
    <mergeCell ref="A13:U13"/>
    <mergeCell ref="V13:AA13"/>
    <mergeCell ref="AB13:AM13"/>
    <mergeCell ref="AN13:AY13"/>
    <mergeCell ref="AZ14:BK14"/>
    <mergeCell ref="BL14:BW14"/>
    <mergeCell ref="BX14:CI14"/>
    <mergeCell ref="CJ14:CU14"/>
    <mergeCell ref="A14:U14"/>
    <mergeCell ref="V14:AA14"/>
    <mergeCell ref="AB14:AM14"/>
    <mergeCell ref="AN14:AY14"/>
    <mergeCell ref="AZ15:BK15"/>
    <mergeCell ref="BL15:BW15"/>
    <mergeCell ref="BX15:CI15"/>
    <mergeCell ref="CJ15:CU15"/>
    <mergeCell ref="A15:U15"/>
    <mergeCell ref="V15:AA15"/>
    <mergeCell ref="AB15:AM15"/>
    <mergeCell ref="AN15:AY15"/>
    <mergeCell ref="AA23:AR23"/>
    <mergeCell ref="AU23:BX23"/>
    <mergeCell ref="CA23:CL23"/>
    <mergeCell ref="AA24:AR24"/>
    <mergeCell ref="AU24:BX24"/>
    <mergeCell ref="CA24:CL24"/>
    <mergeCell ref="CH26:CI26"/>
    <mergeCell ref="AA27:AR27"/>
    <mergeCell ref="BQ27:CL27"/>
    <mergeCell ref="AA26:AR26"/>
    <mergeCell ref="AY26:BN26"/>
    <mergeCell ref="BR26:BS26"/>
    <mergeCell ref="BU26:CE26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7" sqref="E16:F17"/>
    </sheetView>
  </sheetViews>
  <sheetFormatPr defaultColWidth="11.625" defaultRowHeight="12.75"/>
  <cols>
    <col min="1" max="1" width="24.875" style="0" customWidth="1"/>
    <col min="2" max="2" width="11.625" style="0" customWidth="1"/>
    <col min="3" max="3" width="9.00390625" style="0" customWidth="1"/>
    <col min="4" max="4" width="10.00390625" style="0" customWidth="1"/>
    <col min="5" max="5" width="12.625" style="0" customWidth="1"/>
    <col min="6" max="6" width="9.625" style="0" customWidth="1"/>
    <col min="7" max="7" width="9.75390625" style="0" customWidth="1"/>
    <col min="8" max="8" width="11.625" style="0" customWidth="1"/>
    <col min="9" max="9" width="9.00390625" style="0" customWidth="1"/>
  </cols>
  <sheetData>
    <row r="1" spans="1:9" ht="27" customHeight="1">
      <c r="A1" s="227" t="s">
        <v>463</v>
      </c>
      <c r="B1" s="227"/>
      <c r="C1" s="227"/>
      <c r="D1" s="227"/>
      <c r="E1" s="227"/>
      <c r="F1" s="227"/>
      <c r="G1" s="227"/>
      <c r="H1" s="227"/>
      <c r="I1" s="227"/>
    </row>
    <row r="2" spans="1:9" ht="12.75">
      <c r="A2" s="67"/>
      <c r="B2" s="88"/>
      <c r="C2" s="88"/>
      <c r="D2" s="88"/>
      <c r="E2" s="88"/>
      <c r="F2" s="88"/>
      <c r="G2" s="88"/>
      <c r="H2" s="88"/>
      <c r="I2" s="89" t="s">
        <v>389</v>
      </c>
    </row>
    <row r="3" spans="1:9" s="63" customFormat="1" ht="27" customHeight="1">
      <c r="A3" s="228" t="s">
        <v>227</v>
      </c>
      <c r="B3" s="229" t="s">
        <v>458</v>
      </c>
      <c r="C3" s="228" t="s">
        <v>390</v>
      </c>
      <c r="D3" s="229" t="s">
        <v>461</v>
      </c>
      <c r="E3" s="228"/>
      <c r="F3" s="228"/>
      <c r="G3" s="228"/>
      <c r="H3" s="228"/>
      <c r="I3" s="228"/>
    </row>
    <row r="4" spans="1:9" s="63" customFormat="1" ht="54.75" customHeight="1">
      <c r="A4" s="228"/>
      <c r="B4" s="228"/>
      <c r="C4" s="228"/>
      <c r="D4" s="90" t="s">
        <v>391</v>
      </c>
      <c r="E4" s="90" t="s">
        <v>392</v>
      </c>
      <c r="F4" s="90" t="s">
        <v>393</v>
      </c>
      <c r="G4" s="90" t="s">
        <v>394</v>
      </c>
      <c r="H4" s="90" t="s">
        <v>395</v>
      </c>
      <c r="I4" s="90" t="s">
        <v>393</v>
      </c>
    </row>
    <row r="5" spans="1:9" ht="12.75">
      <c r="A5" s="91" t="s">
        <v>396</v>
      </c>
      <c r="B5" s="92">
        <v>274210.4</v>
      </c>
      <c r="C5" s="91">
        <f>171499.4*1.18</f>
        <v>202369.292</v>
      </c>
      <c r="D5" s="92">
        <f>D10/B10*B5</f>
        <v>115058.33032944342</v>
      </c>
      <c r="E5" s="92">
        <f>E10/B10*B5</f>
        <v>5288.300373549843</v>
      </c>
      <c r="F5" s="92">
        <f>F10/B10*B5</f>
        <v>456.27925400062213</v>
      </c>
      <c r="G5" s="93">
        <f>G10/B10*B5</f>
        <v>70642.56211228309</v>
      </c>
      <c r="H5" s="92">
        <f>H10/B10*B5</f>
        <v>9734.310302867101</v>
      </c>
      <c r="I5" s="93">
        <f>I10/B10*B5</f>
        <v>7427.506371388317</v>
      </c>
    </row>
    <row r="6" spans="1:9" ht="12.75">
      <c r="A6" s="91" t="s">
        <v>397</v>
      </c>
      <c r="B6" s="93">
        <v>71212.1</v>
      </c>
      <c r="C6" s="93">
        <f>26823.6*1.18</f>
        <v>31651.847999999998</v>
      </c>
      <c r="D6" s="92">
        <f>D10/B10*B6</f>
        <v>29880.505353747918</v>
      </c>
      <c r="E6" s="92">
        <f>E10/B10*B6</f>
        <v>1373.3650329501318</v>
      </c>
      <c r="F6" s="92">
        <f>F10/B10*B6</f>
        <v>118.49515504815902</v>
      </c>
      <c r="G6" s="92">
        <f>G10/B10*B6</f>
        <v>18345.785562459027</v>
      </c>
      <c r="H6" s="92">
        <f>H10/B10*B6</f>
        <v>2527.9882846121163</v>
      </c>
      <c r="I6" s="93">
        <f>I10/B10*B6</f>
        <v>1928.914171271192</v>
      </c>
    </row>
    <row r="7" spans="1:9" ht="12.75">
      <c r="A7" s="91" t="s">
        <v>398</v>
      </c>
      <c r="B7" s="93">
        <v>52558.6</v>
      </c>
      <c r="C7" s="93">
        <f>30508.4*1.18</f>
        <v>35999.912</v>
      </c>
      <c r="D7" s="92">
        <f>D10/B10*B7</f>
        <v>22053.52080173868</v>
      </c>
      <c r="E7" s="92">
        <f>E10/B10*B7</f>
        <v>1013.6218903924022</v>
      </c>
      <c r="F7" s="92">
        <f>F10/B10*B7</f>
        <v>87.45619713664068</v>
      </c>
      <c r="G7" s="92">
        <f>G10/B10*B7</f>
        <v>13540.238317126708</v>
      </c>
      <c r="H7" s="92">
        <f>H10/B10*B7</f>
        <v>1865.7998437851766</v>
      </c>
      <c r="I7" s="93">
        <f>I10/B10*B7</f>
        <v>1423.6489074493527</v>
      </c>
    </row>
    <row r="8" spans="1:9" ht="12.75">
      <c r="A8" s="91" t="s">
        <v>399</v>
      </c>
      <c r="B8" s="93">
        <v>16448.2</v>
      </c>
      <c r="C8" s="91"/>
      <c r="D8" s="92">
        <f>D10/B10*B8</f>
        <v>6901.643515070002</v>
      </c>
      <c r="E8" s="92">
        <f>E10/B10*B8</f>
        <v>317.21270310762293</v>
      </c>
      <c r="F8" s="93">
        <f>F10/B10*B8</f>
        <v>27.369393814578267</v>
      </c>
      <c r="G8" s="92">
        <f>G10/B10*B8</f>
        <v>4237.414008131182</v>
      </c>
      <c r="H8" s="92">
        <f>H10/B10*B8</f>
        <v>583.9015687356083</v>
      </c>
      <c r="I8" s="93">
        <f>I10/B10*B8</f>
        <v>445.5305498911395</v>
      </c>
    </row>
    <row r="9" spans="1:9" ht="12.75">
      <c r="A9" s="91"/>
      <c r="B9" s="91"/>
      <c r="C9" s="91"/>
      <c r="D9" s="92"/>
      <c r="E9" s="92"/>
      <c r="F9" s="92"/>
      <c r="G9" s="92"/>
      <c r="H9" s="92"/>
      <c r="I9" s="91"/>
    </row>
    <row r="10" spans="1:9" ht="12.75">
      <c r="A10" s="94" t="s">
        <v>400</v>
      </c>
      <c r="B10" s="95">
        <f>SUM(B5:B9)</f>
        <v>414429.3</v>
      </c>
      <c r="C10" s="94">
        <f>SUM(C5:C9)</f>
        <v>270021.05199999997</v>
      </c>
      <c r="D10" s="95">
        <v>173894</v>
      </c>
      <c r="E10" s="95">
        <v>7992.5</v>
      </c>
      <c r="F10" s="94">
        <v>689.6</v>
      </c>
      <c r="G10" s="95">
        <v>106766</v>
      </c>
      <c r="H10" s="95">
        <v>14712</v>
      </c>
      <c r="I10" s="95">
        <v>11225.6</v>
      </c>
    </row>
    <row r="12" ht="12.75">
      <c r="A12" s="83" t="s">
        <v>401</v>
      </c>
    </row>
    <row r="13" spans="1:3" ht="12.75">
      <c r="A13" t="s">
        <v>402</v>
      </c>
      <c r="C13" s="66">
        <f>C17/C10*C6</f>
        <v>14092.238232165691</v>
      </c>
    </row>
    <row r="14" spans="1:3" ht="12.75">
      <c r="A14" t="s">
        <v>398</v>
      </c>
      <c r="C14" s="66">
        <f>C17/C10*C7</f>
        <v>16028.111099263475</v>
      </c>
    </row>
    <row r="15" spans="1:3" ht="12.75">
      <c r="A15" t="s">
        <v>403</v>
      </c>
      <c r="C15" s="66">
        <f>C17/C10*24138.8</f>
        <v>10747.230943311784</v>
      </c>
    </row>
    <row r="16" spans="1:3" ht="12.75">
      <c r="A16" t="s">
        <v>312</v>
      </c>
      <c r="C16" s="66">
        <f>C17/C10*178230.5</f>
        <v>79352.92328707024</v>
      </c>
    </row>
    <row r="17" spans="1:4" ht="12.75">
      <c r="A17" s="83" t="s">
        <v>404</v>
      </c>
      <c r="B17" s="83"/>
      <c r="C17" s="96">
        <v>120220.5</v>
      </c>
      <c r="D17" s="66"/>
    </row>
  </sheetData>
  <sheetProtection selectLockedCells="1" selectUnlockedCells="1"/>
  <mergeCells count="5">
    <mergeCell ref="A1:I1"/>
    <mergeCell ref="A3:A4"/>
    <mergeCell ref="B3:B4"/>
    <mergeCell ref="C3:C4"/>
    <mergeCell ref="D3:I3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K8" sqref="K8"/>
    </sheetView>
  </sheetViews>
  <sheetFormatPr defaultColWidth="11.625" defaultRowHeight="12.75"/>
  <cols>
    <col min="1" max="1" width="13.625" style="0" customWidth="1"/>
    <col min="2" max="2" width="11.625" style="0" customWidth="1"/>
    <col min="3" max="3" width="10.25390625" style="0" customWidth="1"/>
    <col min="4" max="4" width="10.375" style="0" customWidth="1"/>
    <col min="5" max="5" width="11.375" style="0" customWidth="1"/>
    <col min="6" max="6" width="9.375" style="0" customWidth="1"/>
    <col min="7" max="7" width="10.00390625" style="0" customWidth="1"/>
    <col min="8" max="8" width="9.75390625" style="0" customWidth="1"/>
    <col min="9" max="9" width="9.375" style="0" customWidth="1"/>
  </cols>
  <sheetData>
    <row r="1" spans="1:9" ht="39" customHeight="1">
      <c r="A1" s="230" t="s">
        <v>462</v>
      </c>
      <c r="B1" s="230"/>
      <c r="C1" s="230"/>
      <c r="D1" s="230"/>
      <c r="E1" s="230"/>
      <c r="F1" s="230"/>
      <c r="G1" s="230"/>
      <c r="H1" s="230"/>
      <c r="I1" s="230"/>
    </row>
    <row r="2" spans="1:9" ht="12.75">
      <c r="A2" s="67"/>
      <c r="I2" s="68"/>
    </row>
    <row r="3" spans="1:9" ht="24" customHeight="1">
      <c r="A3" s="231" t="s">
        <v>405</v>
      </c>
      <c r="B3" s="227" t="s">
        <v>406</v>
      </c>
      <c r="C3" s="227"/>
      <c r="D3" s="227"/>
      <c r="E3" s="227"/>
      <c r="F3" s="227" t="s">
        <v>407</v>
      </c>
      <c r="G3" s="227"/>
      <c r="H3" s="227"/>
      <c r="I3" s="227"/>
    </row>
    <row r="4" spans="1:9" ht="25.5" customHeight="1">
      <c r="A4" s="231"/>
      <c r="B4" s="62" t="s">
        <v>408</v>
      </c>
      <c r="C4" s="62" t="s">
        <v>409</v>
      </c>
      <c r="D4" s="62" t="s">
        <v>410</v>
      </c>
      <c r="E4" s="69" t="s">
        <v>404</v>
      </c>
      <c r="F4" s="62" t="s">
        <v>408</v>
      </c>
      <c r="G4" s="62" t="s">
        <v>409</v>
      </c>
      <c r="H4" s="62" t="s">
        <v>411</v>
      </c>
      <c r="I4" s="69" t="s">
        <v>404</v>
      </c>
    </row>
    <row r="5" spans="1:9" ht="12.75">
      <c r="A5" s="70" t="s">
        <v>412</v>
      </c>
      <c r="B5" s="71">
        <v>367161</v>
      </c>
      <c r="C5" s="70">
        <v>5376</v>
      </c>
      <c r="D5" s="71">
        <v>39845</v>
      </c>
      <c r="E5" s="71">
        <f>SUM(B5:D5)</f>
        <v>412382</v>
      </c>
      <c r="F5" s="70">
        <v>15881</v>
      </c>
      <c r="G5" s="70">
        <v>240</v>
      </c>
      <c r="H5" s="70">
        <v>1768</v>
      </c>
      <c r="I5" s="70">
        <f>SUM(F5:H5)</f>
        <v>17889</v>
      </c>
    </row>
    <row r="6" spans="1:9" ht="12.75">
      <c r="A6" s="70" t="s">
        <v>413</v>
      </c>
      <c r="B6" s="71">
        <v>208165</v>
      </c>
      <c r="C6" s="70">
        <v>1316</v>
      </c>
      <c r="D6" s="71">
        <v>30193</v>
      </c>
      <c r="E6" s="71">
        <f>SUM(B6:D6)</f>
        <v>239674</v>
      </c>
      <c r="F6" s="70">
        <v>8456</v>
      </c>
      <c r="G6" s="70">
        <v>54</v>
      </c>
      <c r="H6" s="70">
        <v>1353</v>
      </c>
      <c r="I6" s="70">
        <f>SUM(F6:H6)</f>
        <v>9863</v>
      </c>
    </row>
    <row r="7" spans="1:9" ht="12.75">
      <c r="A7" s="70" t="s">
        <v>414</v>
      </c>
      <c r="B7" s="70">
        <v>420652</v>
      </c>
      <c r="C7" s="70">
        <v>180792</v>
      </c>
      <c r="D7" s="70">
        <v>39845</v>
      </c>
      <c r="E7" s="71">
        <f>SUM(B7:D7)</f>
        <v>641289</v>
      </c>
      <c r="F7" s="70">
        <v>18365</v>
      </c>
      <c r="G7" s="70">
        <v>10044</v>
      </c>
      <c r="H7" s="70">
        <v>1768</v>
      </c>
      <c r="I7" s="70">
        <f>SUM(F7:H7)</f>
        <v>30177</v>
      </c>
    </row>
    <row r="8" spans="1:9" ht="12.75">
      <c r="A8" s="70" t="s">
        <v>415</v>
      </c>
      <c r="B8" s="70">
        <v>408662</v>
      </c>
      <c r="C8" s="70">
        <v>16092</v>
      </c>
      <c r="D8" s="70">
        <v>39845</v>
      </c>
      <c r="E8" s="71">
        <f>SUM(B8:D8)</f>
        <v>464599</v>
      </c>
      <c r="F8" s="70">
        <v>17720</v>
      </c>
      <c r="G8" s="70">
        <v>894</v>
      </c>
      <c r="H8" s="70">
        <v>1768</v>
      </c>
      <c r="I8" s="70">
        <f>SUM(F8:H8)</f>
        <v>20382</v>
      </c>
    </row>
    <row r="9" spans="1:9" ht="12.75">
      <c r="A9" s="70"/>
      <c r="B9" s="70"/>
      <c r="C9" s="70"/>
      <c r="D9" s="70"/>
      <c r="E9" s="70"/>
      <c r="F9" s="70"/>
      <c r="G9" s="70"/>
      <c r="H9" s="70"/>
      <c r="I9" s="70"/>
    </row>
  </sheetData>
  <sheetProtection selectLockedCells="1" selectUnlockedCells="1"/>
  <mergeCells count="4">
    <mergeCell ref="A1:I1"/>
    <mergeCell ref="A3:A4"/>
    <mergeCell ref="B3:E3"/>
    <mergeCell ref="F3:I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7">
      <selection activeCell="E18" sqref="E18"/>
    </sheetView>
  </sheetViews>
  <sheetFormatPr defaultColWidth="11.625" defaultRowHeight="12.75"/>
  <cols>
    <col min="1" max="1" width="5.875" style="0" customWidth="1"/>
    <col min="2" max="2" width="49.375" style="0" customWidth="1"/>
    <col min="3" max="3" width="11.375" style="0" customWidth="1"/>
  </cols>
  <sheetData>
    <row r="1" spans="1:5" ht="27.75" customHeight="1">
      <c r="A1" s="232" t="s">
        <v>416</v>
      </c>
      <c r="B1" s="232"/>
      <c r="C1" s="232"/>
      <c r="D1" s="232"/>
      <c r="E1" s="72"/>
    </row>
    <row r="2" spans="1:5" ht="13.5" customHeight="1">
      <c r="A2" s="73"/>
      <c r="B2" s="74"/>
      <c r="C2" s="74"/>
      <c r="D2" s="75" t="s">
        <v>417</v>
      </c>
      <c r="E2" s="72"/>
    </row>
    <row r="3" spans="1:4" ht="27" customHeight="1">
      <c r="A3" s="62" t="s">
        <v>418</v>
      </c>
      <c r="B3" s="62" t="s">
        <v>419</v>
      </c>
      <c r="C3" s="62" t="s">
        <v>420</v>
      </c>
      <c r="D3" s="62" t="s">
        <v>421</v>
      </c>
    </row>
    <row r="4" spans="1:4" ht="14.25" customHeight="1">
      <c r="A4" s="76">
        <v>1</v>
      </c>
      <c r="B4" s="77" t="s">
        <v>422</v>
      </c>
      <c r="C4" s="76"/>
      <c r="D4" s="78"/>
    </row>
    <row r="5" spans="1:4" ht="25.5">
      <c r="A5" s="76">
        <v>2</v>
      </c>
      <c r="B5" s="79" t="s">
        <v>423</v>
      </c>
      <c r="C5" s="64"/>
      <c r="D5" s="80"/>
    </row>
    <row r="6" spans="1:4" ht="25.5">
      <c r="A6" s="76">
        <v>3</v>
      </c>
      <c r="B6" s="79" t="s">
        <v>424</v>
      </c>
      <c r="C6" s="64"/>
      <c r="D6" s="80"/>
    </row>
    <row r="7" spans="1:4" ht="12.75">
      <c r="A7" s="76">
        <v>4</v>
      </c>
      <c r="B7" s="79" t="s">
        <v>425</v>
      </c>
      <c r="C7" s="64"/>
      <c r="D7" s="80"/>
    </row>
    <row r="8" spans="1:4" ht="25.5">
      <c r="A8" s="76">
        <v>5</v>
      </c>
      <c r="B8" s="79" t="s">
        <v>426</v>
      </c>
      <c r="C8" s="64"/>
      <c r="D8" s="80"/>
    </row>
    <row r="9" spans="1:4" ht="12.75">
      <c r="A9" s="76">
        <v>6</v>
      </c>
      <c r="B9" s="79" t="s">
        <v>427</v>
      </c>
      <c r="C9" s="64"/>
      <c r="D9" s="80"/>
    </row>
    <row r="10" spans="1:4" ht="12.75">
      <c r="A10" s="76">
        <v>7</v>
      </c>
      <c r="B10" s="79" t="s">
        <v>428</v>
      </c>
      <c r="C10" s="64"/>
      <c r="D10" s="80"/>
    </row>
    <row r="11" spans="1:4" ht="12.75">
      <c r="A11" s="76">
        <v>8</v>
      </c>
      <c r="B11" s="79" t="s">
        <v>429</v>
      </c>
      <c r="C11" s="64"/>
      <c r="D11" s="64"/>
    </row>
    <row r="12" spans="1:4" ht="12.75">
      <c r="A12" s="76">
        <v>9</v>
      </c>
      <c r="B12" s="79" t="s">
        <v>430</v>
      </c>
      <c r="C12" s="64"/>
      <c r="D12" s="80"/>
    </row>
    <row r="13" spans="1:4" ht="12.75">
      <c r="A13" s="76">
        <v>10</v>
      </c>
      <c r="B13" s="79" t="s">
        <v>431</v>
      </c>
      <c r="C13" s="64"/>
      <c r="D13" s="80"/>
    </row>
    <row r="14" spans="1:4" ht="12.75">
      <c r="A14" s="76">
        <v>11</v>
      </c>
      <c r="B14" s="79" t="s">
        <v>432</v>
      </c>
      <c r="C14" s="64"/>
      <c r="D14" s="80"/>
    </row>
    <row r="15" spans="1:4" ht="12.75">
      <c r="A15" s="76">
        <v>12</v>
      </c>
      <c r="B15" s="79" t="s">
        <v>433</v>
      </c>
      <c r="C15" s="64"/>
      <c r="D15" s="80"/>
    </row>
    <row r="16" spans="1:4" ht="25.5">
      <c r="A16" s="76">
        <v>13</v>
      </c>
      <c r="B16" s="79" t="s">
        <v>434</v>
      </c>
      <c r="C16" s="64"/>
      <c r="D16" s="80"/>
    </row>
    <row r="17" spans="1:4" ht="12.75">
      <c r="A17" s="76">
        <v>14</v>
      </c>
      <c r="B17" s="79" t="s">
        <v>435</v>
      </c>
      <c r="C17" s="64"/>
      <c r="D17" s="80"/>
    </row>
    <row r="18" spans="1:4" ht="12.75">
      <c r="A18" s="76">
        <v>15</v>
      </c>
      <c r="B18" s="79" t="s">
        <v>436</v>
      </c>
      <c r="C18" s="64"/>
      <c r="D18" s="80"/>
    </row>
    <row r="19" spans="1:4" ht="12.75">
      <c r="A19" s="76">
        <v>16</v>
      </c>
      <c r="B19" s="79" t="s">
        <v>437</v>
      </c>
      <c r="C19" s="64"/>
      <c r="D19" s="80"/>
    </row>
    <row r="20" spans="1:4" ht="12.75">
      <c r="A20" s="76">
        <v>17</v>
      </c>
      <c r="B20" s="79" t="s">
        <v>438</v>
      </c>
      <c r="C20" s="64"/>
      <c r="D20" s="80"/>
    </row>
    <row r="21" spans="1:4" ht="12.75">
      <c r="A21" s="76">
        <v>18</v>
      </c>
      <c r="B21" s="79" t="s">
        <v>439</v>
      </c>
      <c r="C21" s="64"/>
      <c r="D21" s="64"/>
    </row>
    <row r="22" spans="1:4" ht="12.75">
      <c r="A22" s="76">
        <v>19</v>
      </c>
      <c r="B22" s="79" t="s">
        <v>440</v>
      </c>
      <c r="C22" s="64"/>
      <c r="D22" s="64"/>
    </row>
    <row r="23" spans="1:4" ht="12.75">
      <c r="A23" s="76">
        <v>20</v>
      </c>
      <c r="B23" s="79" t="s">
        <v>441</v>
      </c>
      <c r="C23" s="64"/>
      <c r="D23" s="80"/>
    </row>
    <row r="24" spans="1:4" ht="15.75" customHeight="1">
      <c r="A24" s="76">
        <v>21</v>
      </c>
      <c r="B24" s="79" t="s">
        <v>442</v>
      </c>
      <c r="C24" s="64"/>
      <c r="D24" s="80"/>
    </row>
    <row r="25" spans="1:4" ht="12.75">
      <c r="A25" s="76">
        <v>22</v>
      </c>
      <c r="B25" s="79" t="s">
        <v>443</v>
      </c>
      <c r="C25" s="64"/>
      <c r="D25" s="80"/>
    </row>
    <row r="26" spans="1:4" ht="12.75">
      <c r="A26" s="76">
        <v>23</v>
      </c>
      <c r="B26" s="79" t="s">
        <v>444</v>
      </c>
      <c r="C26" s="64"/>
      <c r="D26" s="80"/>
    </row>
    <row r="27" spans="1:4" ht="12.75">
      <c r="A27" s="76">
        <v>24</v>
      </c>
      <c r="B27" s="79" t="s">
        <v>445</v>
      </c>
      <c r="C27" s="64"/>
      <c r="D27" s="64"/>
    </row>
    <row r="28" spans="1:4" ht="12.75">
      <c r="A28" s="76">
        <v>25</v>
      </c>
      <c r="B28" s="79" t="s">
        <v>446</v>
      </c>
      <c r="C28" s="64"/>
      <c r="D28" s="80"/>
    </row>
    <row r="29" spans="1:4" ht="12.75">
      <c r="A29" s="76">
        <v>26</v>
      </c>
      <c r="B29" s="79" t="s">
        <v>447</v>
      </c>
      <c r="C29" s="64"/>
      <c r="D29" s="80"/>
    </row>
    <row r="30" spans="1:4" ht="12.75">
      <c r="A30" s="76">
        <v>27</v>
      </c>
      <c r="B30" s="79" t="s">
        <v>448</v>
      </c>
      <c r="C30" s="64"/>
      <c r="D30" s="80"/>
    </row>
    <row r="31" spans="1:4" ht="12.75">
      <c r="A31" s="76">
        <v>28</v>
      </c>
      <c r="B31" s="79" t="s">
        <v>449</v>
      </c>
      <c r="C31" s="64"/>
      <c r="D31" s="80"/>
    </row>
    <row r="32" spans="1:4" ht="12.75">
      <c r="A32" s="76">
        <v>29</v>
      </c>
      <c r="B32" s="79" t="s">
        <v>450</v>
      </c>
      <c r="C32" s="64"/>
      <c r="D32" s="80"/>
    </row>
    <row r="33" spans="1:4" ht="12.75">
      <c r="A33" s="76">
        <v>30</v>
      </c>
      <c r="B33" s="79" t="s">
        <v>451</v>
      </c>
      <c r="C33" s="64"/>
      <c r="D33" s="80"/>
    </row>
    <row r="34" spans="1:4" ht="25.5">
      <c r="A34" s="76">
        <v>31</v>
      </c>
      <c r="B34" s="79" t="s">
        <v>452</v>
      </c>
      <c r="C34" s="64"/>
      <c r="D34" s="64"/>
    </row>
    <row r="35" spans="1:4" ht="12.75">
      <c r="A35" s="76">
        <v>32</v>
      </c>
      <c r="B35" s="79" t="s">
        <v>453</v>
      </c>
      <c r="C35" s="64"/>
      <c r="D35" s="80"/>
    </row>
    <row r="36" spans="1:4" ht="12.75">
      <c r="A36" s="76">
        <v>33</v>
      </c>
      <c r="B36" s="79" t="s">
        <v>454</v>
      </c>
      <c r="C36" s="64"/>
      <c r="D36" s="80"/>
    </row>
    <row r="37" spans="1:5" ht="25.5" customHeight="1">
      <c r="A37" s="81"/>
      <c r="B37" s="82" t="s">
        <v>455</v>
      </c>
      <c r="C37" s="65">
        <f>SUM(C4:C36)</f>
        <v>0</v>
      </c>
      <c r="D37" s="65">
        <f>SUM(D4:D36)</f>
        <v>0</v>
      </c>
      <c r="E37" s="83"/>
    </row>
    <row r="38" ht="12.75">
      <c r="B38" s="84"/>
    </row>
    <row r="39" ht="12.75">
      <c r="B39" s="84"/>
    </row>
    <row r="40" spans="2:3" ht="12.75">
      <c r="B40" s="84" t="s">
        <v>456</v>
      </c>
      <c r="C40" t="s">
        <v>378</v>
      </c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2017-03-09T08:57:20Z</cp:lastPrinted>
  <dcterms:modified xsi:type="dcterms:W3CDTF">2017-03-09T08:58:20Z</dcterms:modified>
  <cp:category/>
  <cp:version/>
  <cp:contentType/>
  <cp:contentStatus/>
</cp:coreProperties>
</file>